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ret.zahkna\Desktop\Eelarve\"/>
    </mc:Choice>
  </mc:AlternateContent>
  <bookViews>
    <workbookView xWindow="0" yWindow="0" windowWidth="24000" windowHeight="9735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" i="1" l="1"/>
  <c r="Z3" i="1"/>
  <c r="Y2" i="1" l="1"/>
  <c r="Y96" i="1" l="1"/>
  <c r="Y97" i="1"/>
  <c r="Y98" i="1"/>
  <c r="Y99" i="1"/>
  <c r="Y100" i="1"/>
  <c r="Y101" i="1"/>
  <c r="Y102" i="1"/>
  <c r="Y103" i="1"/>
  <c r="Y95" i="1"/>
  <c r="X94" i="1"/>
  <c r="Y94" i="1" s="1"/>
  <c r="Y87" i="1"/>
  <c r="Y88" i="1"/>
  <c r="Y89" i="1"/>
  <c r="Y90" i="1"/>
  <c r="Y91" i="1"/>
  <c r="Y92" i="1"/>
  <c r="Y93" i="1"/>
  <c r="Y86" i="1"/>
  <c r="X85" i="1"/>
  <c r="Y85" i="1" s="1"/>
  <c r="Y77" i="1"/>
  <c r="Y78" i="1"/>
  <c r="Y79" i="1"/>
  <c r="Y80" i="1"/>
  <c r="Y81" i="1"/>
  <c r="Y82" i="1"/>
  <c r="Y83" i="1"/>
  <c r="Y84" i="1"/>
  <c r="Y76" i="1"/>
  <c r="X75" i="1"/>
  <c r="Y75" i="1" s="1"/>
  <c r="X71" i="1"/>
  <c r="Y71" i="1" s="1"/>
  <c r="Y73" i="1"/>
  <c r="Y74" i="1"/>
  <c r="Y72" i="1"/>
  <c r="Y68" i="1"/>
  <c r="Y69" i="1"/>
  <c r="Y70" i="1"/>
  <c r="Y67" i="1"/>
  <c r="Y66" i="1"/>
  <c r="X66" i="1"/>
  <c r="X62" i="1"/>
  <c r="Y62" i="1" s="1"/>
  <c r="Y64" i="1"/>
  <c r="Y65" i="1"/>
  <c r="Y63" i="1"/>
  <c r="Y53" i="1"/>
  <c r="Y54" i="1"/>
  <c r="Y55" i="1"/>
  <c r="Y56" i="1"/>
  <c r="Y58" i="1"/>
  <c r="Y60" i="1"/>
  <c r="Y61" i="1"/>
  <c r="Y52" i="1"/>
  <c r="Y51" i="1"/>
  <c r="Y50" i="1"/>
  <c r="Y49" i="1"/>
  <c r="Y48" i="1"/>
  <c r="Y44" i="1"/>
  <c r="Y45" i="1"/>
  <c r="Y46" i="1"/>
  <c r="Y47" i="1"/>
  <c r="Y43" i="1"/>
  <c r="Y42" i="1"/>
  <c r="Y41" i="1"/>
  <c r="Y26" i="1"/>
  <c r="Y24" i="1"/>
  <c r="Y25" i="1"/>
  <c r="Y28" i="1"/>
  <c r="Y29" i="1"/>
  <c r="Y30" i="1"/>
  <c r="Y31" i="1"/>
  <c r="Y32" i="1"/>
  <c r="Y33" i="1"/>
  <c r="Y34" i="1"/>
  <c r="Y37" i="1"/>
  <c r="Y38" i="1"/>
  <c r="Y23" i="1"/>
  <c r="Y10" i="1"/>
  <c r="Y11" i="1"/>
  <c r="Y9" i="1"/>
  <c r="Y14" i="1"/>
  <c r="Y15" i="1"/>
  <c r="Y16" i="1"/>
  <c r="Y13" i="1"/>
  <c r="Y20" i="1"/>
  <c r="Y21" i="1"/>
  <c r="Y19" i="1"/>
  <c r="Y12" i="1"/>
  <c r="Y22" i="1"/>
  <c r="Y18" i="1"/>
  <c r="Y17" i="1"/>
  <c r="Y8" i="1"/>
  <c r="Y7" i="1"/>
  <c r="Y39" i="1" l="1"/>
  <c r="Y5" i="1"/>
  <c r="Y6" i="1"/>
  <c r="Y4" i="1"/>
  <c r="Y3" i="1" l="1"/>
  <c r="X26" i="1"/>
  <c r="X27" i="1"/>
  <c r="Y27" i="1" s="1"/>
  <c r="X36" i="1"/>
  <c r="Y36" i="1" s="1"/>
  <c r="X48" i="1"/>
  <c r="X51" i="1"/>
  <c r="X35" i="1" l="1"/>
  <c r="Y35" i="1" s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4" i="1"/>
  <c r="W65" i="1"/>
  <c r="W63" i="1"/>
  <c r="V62" i="1"/>
  <c r="W62" i="1" s="1"/>
  <c r="W58" i="1"/>
  <c r="W53" i="1"/>
  <c r="W54" i="1"/>
  <c r="W55" i="1"/>
  <c r="W56" i="1"/>
  <c r="W59" i="1"/>
  <c r="W60" i="1"/>
  <c r="W61" i="1"/>
  <c r="W52" i="1"/>
  <c r="V51" i="1"/>
  <c r="W51" i="1" s="1"/>
  <c r="W50" i="1"/>
  <c r="W49" i="1"/>
  <c r="V48" i="1"/>
  <c r="W48" i="1" s="1"/>
  <c r="W44" i="1"/>
  <c r="W45" i="1"/>
  <c r="W46" i="1"/>
  <c r="W47" i="1"/>
  <c r="W43" i="1"/>
  <c r="V42" i="1"/>
  <c r="W42" i="1" s="1"/>
  <c r="W41" i="1"/>
  <c r="W39" i="1"/>
  <c r="W38" i="1"/>
  <c r="W37" i="1"/>
  <c r="V36" i="1"/>
  <c r="W36" i="1" s="1"/>
  <c r="V27" i="1"/>
  <c r="W27" i="1" s="1"/>
  <c r="W29" i="1"/>
  <c r="W30" i="1"/>
  <c r="W31" i="1"/>
  <c r="W32" i="1"/>
  <c r="W33" i="1"/>
  <c r="W34" i="1"/>
  <c r="W28" i="1"/>
  <c r="W13" i="1"/>
  <c r="W12" i="1"/>
  <c r="W10" i="1"/>
  <c r="W11" i="1"/>
  <c r="W9" i="1"/>
  <c r="W8" i="1"/>
  <c r="W7" i="1"/>
  <c r="W5" i="1"/>
  <c r="W6" i="1"/>
  <c r="W4" i="1"/>
  <c r="W3" i="1"/>
  <c r="W2" i="1"/>
  <c r="W17" i="1"/>
  <c r="W14" i="1"/>
  <c r="W15" i="1"/>
  <c r="W16" i="1"/>
  <c r="W18" i="1"/>
  <c r="W19" i="1"/>
  <c r="W20" i="1"/>
  <c r="W21" i="1"/>
  <c r="W22" i="1"/>
  <c r="W24" i="1"/>
  <c r="W25" i="1"/>
  <c r="W23" i="1"/>
  <c r="V26" i="1"/>
  <c r="V35" i="1" l="1"/>
  <c r="W35" i="1" s="1"/>
  <c r="W26" i="1"/>
  <c r="T107" i="1"/>
  <c r="T106" i="1"/>
  <c r="U47" i="1"/>
  <c r="U49" i="1"/>
  <c r="U50" i="1"/>
  <c r="U52" i="1"/>
  <c r="U53" i="1"/>
  <c r="U54" i="1"/>
  <c r="U55" i="1"/>
  <c r="U56" i="1"/>
  <c r="U57" i="1"/>
  <c r="U58" i="1"/>
  <c r="U59" i="1"/>
  <c r="U60" i="1"/>
  <c r="U61" i="1"/>
  <c r="U63" i="1"/>
  <c r="U64" i="1"/>
  <c r="U65" i="1"/>
  <c r="U67" i="1"/>
  <c r="U68" i="1"/>
  <c r="U69" i="1"/>
  <c r="U70" i="1"/>
  <c r="U72" i="1"/>
  <c r="U73" i="1"/>
  <c r="U74" i="1"/>
  <c r="U76" i="1"/>
  <c r="U77" i="1"/>
  <c r="U78" i="1"/>
  <c r="U79" i="1"/>
  <c r="U80" i="1"/>
  <c r="U81" i="1"/>
  <c r="U82" i="1"/>
  <c r="U83" i="1"/>
  <c r="U84" i="1"/>
  <c r="U85" i="1"/>
  <c r="U87" i="1"/>
  <c r="U88" i="1"/>
  <c r="U89" i="1"/>
  <c r="U90" i="1"/>
  <c r="U91" i="1"/>
  <c r="U92" i="1"/>
  <c r="U93" i="1"/>
  <c r="U86" i="1"/>
  <c r="U96" i="1"/>
  <c r="U97" i="1"/>
  <c r="U98" i="1"/>
  <c r="U99" i="1"/>
  <c r="U100" i="1"/>
  <c r="U101" i="1"/>
  <c r="U102" i="1"/>
  <c r="U103" i="1"/>
  <c r="U95" i="1"/>
  <c r="T94" i="1"/>
  <c r="U94" i="1" s="1"/>
  <c r="T85" i="1"/>
  <c r="T75" i="1"/>
  <c r="U75" i="1" s="1"/>
  <c r="T71" i="1"/>
  <c r="U71" i="1" s="1"/>
  <c r="T66" i="1"/>
  <c r="U66" i="1" s="1"/>
  <c r="T62" i="1"/>
  <c r="U62" i="1" s="1"/>
  <c r="T51" i="1"/>
  <c r="U51" i="1" s="1"/>
  <c r="U44" i="1"/>
  <c r="U45" i="1"/>
  <c r="U46" i="1"/>
  <c r="U42" i="1"/>
  <c r="U43" i="1"/>
  <c r="T48" i="1"/>
  <c r="U48" i="1" s="1"/>
  <c r="T42" i="1"/>
  <c r="U39" i="1"/>
  <c r="U38" i="1"/>
  <c r="U37" i="1"/>
  <c r="U29" i="1"/>
  <c r="U30" i="1"/>
  <c r="U31" i="1"/>
  <c r="U32" i="1"/>
  <c r="U33" i="1"/>
  <c r="U34" i="1"/>
  <c r="U28" i="1"/>
  <c r="U24" i="1"/>
  <c r="U25" i="1"/>
  <c r="U23" i="1"/>
  <c r="U20" i="1"/>
  <c r="U21" i="1"/>
  <c r="U19" i="1"/>
  <c r="U14" i="1"/>
  <c r="U15" i="1"/>
  <c r="U16" i="1"/>
  <c r="U13" i="1"/>
  <c r="U10" i="1"/>
  <c r="U11" i="1"/>
  <c r="U9" i="1"/>
  <c r="U7" i="1"/>
  <c r="U5" i="1"/>
  <c r="U6" i="1"/>
  <c r="U4" i="1"/>
  <c r="T36" i="1"/>
  <c r="U36" i="1" s="1"/>
  <c r="T27" i="1"/>
  <c r="U27" i="1" s="1"/>
  <c r="T22" i="1"/>
  <c r="U22" i="1" s="1"/>
  <c r="T18" i="1"/>
  <c r="U18" i="1" s="1"/>
  <c r="T8" i="1"/>
  <c r="U8" i="1" s="1"/>
  <c r="T12" i="1"/>
  <c r="U12" i="1" s="1"/>
  <c r="T3" i="1"/>
  <c r="T2" i="1" s="1"/>
  <c r="U3" i="1" l="1"/>
  <c r="T41" i="1"/>
  <c r="U41" i="1" s="1"/>
  <c r="U2" i="1"/>
  <c r="T17" i="1"/>
  <c r="U17" i="1" s="1"/>
  <c r="S96" i="1"/>
  <c r="S97" i="1"/>
  <c r="S98" i="1"/>
  <c r="S99" i="1"/>
  <c r="S100" i="1"/>
  <c r="S101" i="1"/>
  <c r="S102" i="1"/>
  <c r="S103" i="1"/>
  <c r="S95" i="1"/>
  <c r="R94" i="1"/>
  <c r="S94" i="1" s="1"/>
  <c r="S87" i="1"/>
  <c r="S88" i="1"/>
  <c r="S89" i="1"/>
  <c r="S90" i="1"/>
  <c r="S91" i="1"/>
  <c r="S92" i="1"/>
  <c r="S93" i="1"/>
  <c r="S86" i="1"/>
  <c r="R85" i="1"/>
  <c r="S85" i="1" s="1"/>
  <c r="S77" i="1"/>
  <c r="S78" i="1"/>
  <c r="S79" i="1"/>
  <c r="S80" i="1"/>
  <c r="S81" i="1"/>
  <c r="S82" i="1"/>
  <c r="S83" i="1"/>
  <c r="S84" i="1"/>
  <c r="S76" i="1"/>
  <c r="R75" i="1"/>
  <c r="S75" i="1" s="1"/>
  <c r="S73" i="1"/>
  <c r="S74" i="1"/>
  <c r="S72" i="1"/>
  <c r="R71" i="1"/>
  <c r="S71" i="1" s="1"/>
  <c r="S68" i="1"/>
  <c r="S69" i="1"/>
  <c r="S70" i="1"/>
  <c r="S67" i="1"/>
  <c r="R66" i="1"/>
  <c r="S66" i="1" s="1"/>
  <c r="S64" i="1"/>
  <c r="S65" i="1"/>
  <c r="S63" i="1"/>
  <c r="R62" i="1"/>
  <c r="S62" i="1" s="1"/>
  <c r="S53" i="1"/>
  <c r="S54" i="1"/>
  <c r="S55" i="1"/>
  <c r="S56" i="1"/>
  <c r="S57" i="1"/>
  <c r="S58" i="1"/>
  <c r="S59" i="1"/>
  <c r="S60" i="1"/>
  <c r="S61" i="1"/>
  <c r="S52" i="1"/>
  <c r="R51" i="1"/>
  <c r="S51" i="1" s="1"/>
  <c r="S50" i="1"/>
  <c r="S49" i="1"/>
  <c r="R48" i="1"/>
  <c r="S48" i="1" s="1"/>
  <c r="S44" i="1"/>
  <c r="S45" i="1"/>
  <c r="S46" i="1"/>
  <c r="S47" i="1"/>
  <c r="S43" i="1"/>
  <c r="R42" i="1"/>
  <c r="S42" i="1" s="1"/>
  <c r="S39" i="1"/>
  <c r="S38" i="1"/>
  <c r="S37" i="1"/>
  <c r="R36" i="1"/>
  <c r="S36" i="1" s="1"/>
  <c r="S34" i="1"/>
  <c r="S29" i="1"/>
  <c r="S30" i="1"/>
  <c r="S31" i="1"/>
  <c r="S32" i="1"/>
  <c r="S33" i="1"/>
  <c r="S28" i="1"/>
  <c r="R27" i="1"/>
  <c r="S27" i="1" s="1"/>
  <c r="R22" i="1"/>
  <c r="S22" i="1" s="1"/>
  <c r="S24" i="1"/>
  <c r="S25" i="1"/>
  <c r="S23" i="1"/>
  <c r="R18" i="1"/>
  <c r="S20" i="1"/>
  <c r="S21" i="1"/>
  <c r="S19" i="1"/>
  <c r="S18" i="1"/>
  <c r="S14" i="1"/>
  <c r="S15" i="1"/>
  <c r="S16" i="1"/>
  <c r="S13" i="1"/>
  <c r="R12" i="1"/>
  <c r="S12" i="1" s="1"/>
  <c r="S10" i="1"/>
  <c r="S11" i="1"/>
  <c r="S9" i="1"/>
  <c r="R8" i="1"/>
  <c r="S8" i="1" s="1"/>
  <c r="S7" i="1"/>
  <c r="Q7" i="1"/>
  <c r="Q8" i="1"/>
  <c r="S2" i="1"/>
  <c r="S5" i="1"/>
  <c r="S6" i="1"/>
  <c r="S4" i="1"/>
  <c r="R3" i="1"/>
  <c r="S3" i="1" s="1"/>
  <c r="T26" i="1" l="1"/>
  <c r="R41" i="1"/>
  <c r="S41" i="1" s="1"/>
  <c r="R17" i="1"/>
  <c r="S17" i="1" l="1"/>
  <c r="R26" i="1"/>
  <c r="T35" i="1"/>
  <c r="U35" i="1" s="1"/>
  <c r="U26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53" i="1"/>
  <c r="Q54" i="1"/>
  <c r="Q55" i="1"/>
  <c r="Q56" i="1"/>
  <c r="Q57" i="1"/>
  <c r="Q58" i="1"/>
  <c r="Q59" i="1"/>
  <c r="Q60" i="1"/>
  <c r="Q61" i="1"/>
  <c r="Q52" i="1"/>
  <c r="Q51" i="1"/>
  <c r="Q50" i="1"/>
  <c r="Q49" i="1"/>
  <c r="Q48" i="1"/>
  <c r="Q45" i="1"/>
  <c r="Q46" i="1"/>
  <c r="Q47" i="1"/>
  <c r="Q44" i="1"/>
  <c r="Q43" i="1"/>
  <c r="Q42" i="1"/>
  <c r="Q41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4" i="1"/>
  <c r="Q25" i="1"/>
  <c r="Q23" i="1"/>
  <c r="Q22" i="1"/>
  <c r="Q20" i="1"/>
  <c r="Q21" i="1"/>
  <c r="Q19" i="1"/>
  <c r="Q18" i="1"/>
  <c r="Q17" i="1"/>
  <c r="Q14" i="1"/>
  <c r="Q15" i="1"/>
  <c r="Q16" i="1"/>
  <c r="Q13" i="1"/>
  <c r="Q12" i="1"/>
  <c r="Q10" i="1"/>
  <c r="Q11" i="1"/>
  <c r="Q9" i="1"/>
  <c r="Q5" i="1"/>
  <c r="Q6" i="1"/>
  <c r="Q4" i="1"/>
  <c r="Q3" i="1"/>
  <c r="Q2" i="1"/>
  <c r="S26" i="1" l="1"/>
  <c r="R35" i="1"/>
  <c r="S35" i="1" s="1"/>
  <c r="N94" i="1"/>
  <c r="O94" i="1" s="1"/>
  <c r="N85" i="1"/>
  <c r="O85" i="1" s="1"/>
  <c r="N75" i="1"/>
  <c r="O75" i="1" s="1"/>
  <c r="N71" i="1"/>
  <c r="O71" i="1" s="1"/>
  <c r="N66" i="1"/>
  <c r="O66" i="1" s="1"/>
  <c r="N62" i="1"/>
  <c r="O62" i="1" s="1"/>
  <c r="N51" i="1"/>
  <c r="O51" i="1" s="1"/>
  <c r="N48" i="1"/>
  <c r="N42" i="1"/>
  <c r="O42" i="1" s="1"/>
  <c r="O96" i="1"/>
  <c r="O97" i="1"/>
  <c r="O98" i="1"/>
  <c r="O99" i="1"/>
  <c r="O100" i="1"/>
  <c r="O101" i="1"/>
  <c r="O102" i="1"/>
  <c r="O103" i="1"/>
  <c r="O95" i="1"/>
  <c r="O87" i="1"/>
  <c r="O88" i="1"/>
  <c r="O89" i="1"/>
  <c r="O90" i="1"/>
  <c r="O91" i="1"/>
  <c r="O92" i="1"/>
  <c r="O93" i="1"/>
  <c r="O86" i="1"/>
  <c r="O77" i="1"/>
  <c r="O78" i="1"/>
  <c r="O79" i="1"/>
  <c r="O80" i="1"/>
  <c r="O81" i="1"/>
  <c r="O82" i="1"/>
  <c r="O83" i="1"/>
  <c r="O84" i="1"/>
  <c r="O76" i="1"/>
  <c r="O73" i="1"/>
  <c r="O74" i="1"/>
  <c r="O72" i="1"/>
  <c r="O68" i="1"/>
  <c r="O69" i="1"/>
  <c r="O70" i="1"/>
  <c r="O67" i="1"/>
  <c r="O64" i="1"/>
  <c r="O65" i="1"/>
  <c r="O63" i="1"/>
  <c r="O53" i="1"/>
  <c r="O54" i="1"/>
  <c r="O55" i="1"/>
  <c r="O56" i="1"/>
  <c r="O57" i="1"/>
  <c r="O58" i="1"/>
  <c r="O59" i="1"/>
  <c r="O60" i="1"/>
  <c r="O61" i="1"/>
  <c r="O52" i="1"/>
  <c r="O50" i="1"/>
  <c r="O49" i="1"/>
  <c r="O44" i="1"/>
  <c r="O45" i="1"/>
  <c r="O46" i="1"/>
  <c r="O47" i="1"/>
  <c r="O43" i="1"/>
  <c r="N109" i="1"/>
  <c r="N107" i="1"/>
  <c r="N39" i="1" s="1"/>
  <c r="O39" i="1" s="1"/>
  <c r="N106" i="1"/>
  <c r="N36" i="1"/>
  <c r="O36" i="1" s="1"/>
  <c r="N27" i="1"/>
  <c r="O27" i="1" s="1"/>
  <c r="N22" i="1"/>
  <c r="O22" i="1" s="1"/>
  <c r="N18" i="1"/>
  <c r="O18" i="1" s="1"/>
  <c r="N12" i="1"/>
  <c r="O12" i="1" s="1"/>
  <c r="N8" i="1"/>
  <c r="O8" i="1" s="1"/>
  <c r="N3" i="1"/>
  <c r="O3" i="1" s="1"/>
  <c r="O38" i="1"/>
  <c r="O37" i="1"/>
  <c r="O29" i="1"/>
  <c r="O30" i="1"/>
  <c r="O31" i="1"/>
  <c r="O32" i="1"/>
  <c r="O33" i="1"/>
  <c r="O34" i="1"/>
  <c r="O28" i="1"/>
  <c r="O24" i="1"/>
  <c r="O25" i="1"/>
  <c r="O23" i="1"/>
  <c r="O20" i="1"/>
  <c r="O21" i="1"/>
  <c r="O19" i="1"/>
  <c r="O14" i="1"/>
  <c r="O15" i="1"/>
  <c r="O16" i="1"/>
  <c r="O13" i="1"/>
  <c r="O10" i="1"/>
  <c r="O11" i="1"/>
  <c r="O9" i="1"/>
  <c r="O7" i="1"/>
  <c r="O5" i="1"/>
  <c r="O6" i="1"/>
  <c r="O4" i="1"/>
  <c r="N2" i="1" l="1"/>
  <c r="O2" i="1" s="1"/>
  <c r="N17" i="1"/>
  <c r="O17" i="1" s="1"/>
  <c r="N26" i="1"/>
  <c r="N41" i="1"/>
  <c r="O41" i="1" s="1"/>
  <c r="O48" i="1"/>
  <c r="N35" i="1" l="1"/>
  <c r="O35" i="1" s="1"/>
  <c r="O26" i="1"/>
</calcChain>
</file>

<file path=xl/sharedStrings.xml><?xml version="1.0" encoding="utf-8"?>
<sst xmlns="http://schemas.openxmlformats.org/spreadsheetml/2006/main" count="139" uniqueCount="126">
  <si>
    <t>Eelarve</t>
  </si>
  <si>
    <t>Jaanuar</t>
  </si>
  <si>
    <t>%</t>
  </si>
  <si>
    <t>Veebruar</t>
  </si>
  <si>
    <t>Märts</t>
  </si>
  <si>
    <t>Aprill</t>
  </si>
  <si>
    <t>PÕHITEGEVUSE TULUD KOKKU</t>
  </si>
  <si>
    <t>Maksutulud</t>
  </si>
  <si>
    <t>Füüsilise isiku tulumaks</t>
  </si>
  <si>
    <t>Maamaks</t>
  </si>
  <si>
    <t>Parkimistasu</t>
  </si>
  <si>
    <t>Tulud kaupade ja teenuste müügist</t>
  </si>
  <si>
    <t>Saadavad toetused tegevuskuludeks</t>
  </si>
  <si>
    <t>Tasandusfond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</si>
  <si>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</si>
  <si>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</si>
  <si>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</si>
  <si>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</si>
  <si>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</si>
  <si>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</si>
  <si>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</si>
  <si>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</si>
  <si>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Saastetasud ja keskkonnale tekitatud kahju hüvitis</t>
  </si>
  <si>
    <t>3880, 3888</t>
  </si>
  <si>
    <t>PÕHITEGEVUSE KULUD KOKKU</t>
  </si>
  <si>
    <t>Antud toetused tegevuskuludeks</t>
  </si>
  <si>
    <t>Sotsiaalabitoetused ja muud toetused füüsilistele isikutele</t>
  </si>
  <si>
    <t>Sihtotstarbelised toetused tegevuskuludeks</t>
  </si>
  <si>
    <t>Mittesihtotstarbelised toetused</t>
  </si>
  <si>
    <t>Muud tegevuskulud</t>
  </si>
  <si>
    <t>Tööjõukulud</t>
  </si>
  <si>
    <t>Majandamiskulud</t>
  </si>
  <si>
    <t>Muud kulud</t>
  </si>
  <si>
    <t>PÕHITEGEVUSE TULEM</t>
  </si>
  <si>
    <t>INVESTEERIMISTEGEVUS KOKKU</t>
  </si>
  <si>
    <t>Põhivara müük (+)</t>
  </si>
  <si>
    <t>Põhivara soetus (-)</t>
  </si>
  <si>
    <t xml:space="preserve">Põhivara soetuseks saadav sihtfinantseerimine(+) </t>
  </si>
  <si>
    <t>Põhivara soetuseks antav sihtfinantseerimine(-)</t>
  </si>
  <si>
    <t>Aktsiate soetus (-)</t>
  </si>
  <si>
    <t>Finantstulud (+)</t>
  </si>
  <si>
    <t>Finantstkulud (-)</t>
  </si>
  <si>
    <t>EELARVE TULEM (ÜLEJÄÄK (+) / PUUDUJÄÄK (-))</t>
  </si>
  <si>
    <t>FINANTSEERIMISTEGEVUS</t>
  </si>
  <si>
    <t>Kohustuste võtmine (+)</t>
  </si>
  <si>
    <t>Kohustuste tasumine (-)</t>
  </si>
  <si>
    <t>LIKVIIDSETE VARADE MUUTUS (+ suurenemine, - vähenemine)</t>
  </si>
  <si>
    <t>PÕHITEGEVUSE KULUDE JA INVESTEERIMISTEGEVUSE VÄLJAMINEKUTE JAOTUS TEGEVUSALADE JÄRGI</t>
  </si>
  <si>
    <t>Üldised valitsussektori teenused</t>
  </si>
  <si>
    <t>Valla- ja linnavolikogu</t>
  </si>
  <si>
    <t>Valla- ja linnavalitsus</t>
  </si>
  <si>
    <t>Reservfond</t>
  </si>
  <si>
    <t xml:space="preserve">Muud üldised valitsussektori teenused </t>
  </si>
  <si>
    <t>Valitsussektori võla teenindamine</t>
  </si>
  <si>
    <t>Avalik kord ja julgeolek</t>
  </si>
  <si>
    <t>Päästeteenused</t>
  </si>
  <si>
    <t>Muu avalik kord ja julgeolek kokku</t>
  </si>
  <si>
    <t>Majandus</t>
  </si>
  <si>
    <t>Ettevõtluse arengu toetamine, stardiabi</t>
  </si>
  <si>
    <t>Põllumajandus</t>
  </si>
  <si>
    <t>Kalandus ja jahindus</t>
  </si>
  <si>
    <t>Muu energia- ja soojamajandus</t>
  </si>
  <si>
    <t>Maanteetransport (vallateede- ja tänavate korrashoid)</t>
  </si>
  <si>
    <t>Ühistranspordi korraldus</t>
  </si>
  <si>
    <t>Veetransport</t>
  </si>
  <si>
    <t>Side</t>
  </si>
  <si>
    <t>Turism</t>
  </si>
  <si>
    <t>Üldmajanduslikud arendusprojektid</t>
  </si>
  <si>
    <t>Keskkonnakaitse</t>
  </si>
  <si>
    <t>Jäätmekäitlus (prügivedu)</t>
  </si>
  <si>
    <t>Heitveekäitlus</t>
  </si>
  <si>
    <t>Bioloogilise mitmekesisuse ja maastiku kaitse, haljastus</t>
  </si>
  <si>
    <t>Elamu- ja kommunaalmajandus</t>
  </si>
  <si>
    <t>Elamumajanduse arendamine</t>
  </si>
  <si>
    <t>Veevarustus</t>
  </si>
  <si>
    <t>Tänavavalgustus</t>
  </si>
  <si>
    <t>Muu elamu- ja kommunaalmajanduse tegevus</t>
  </si>
  <si>
    <t>Tervishoid</t>
  </si>
  <si>
    <t>Ambulatoorsed teenused (kiirabi)</t>
  </si>
  <si>
    <t>Hambaarst</t>
  </si>
  <si>
    <t>Muu tervishoid, sh. tervishoiu haldamine</t>
  </si>
  <si>
    <t>Vaba aeg, kultuur ja religioon</t>
  </si>
  <si>
    <t>Sport</t>
  </si>
  <si>
    <t>Noorsootöö ja noortekeskused</t>
  </si>
  <si>
    <t>Vaba aja (üritused) tegevused</t>
  </si>
  <si>
    <t>Raamatukogud</t>
  </si>
  <si>
    <t>Rahvakultuur</t>
  </si>
  <si>
    <t>Muuseumid</t>
  </si>
  <si>
    <t>Ringhäälingu- ja kirjastamisteenused</t>
  </si>
  <si>
    <t>Religiooni- ja muud ühiskonnateenused</t>
  </si>
  <si>
    <t>Muu vaba aeg, kultuur, religioon, sh. haldus</t>
  </si>
  <si>
    <t>Haridus</t>
  </si>
  <si>
    <t>Alusharidus (lasteaiad)</t>
  </si>
  <si>
    <t>09210-09221</t>
  </si>
  <si>
    <t>Üldhariduskoolid, sh LAK</t>
  </si>
  <si>
    <t xml:space="preserve">Noorte huviharidus ja huvitegevus </t>
  </si>
  <si>
    <t>Koolitransport</t>
  </si>
  <si>
    <t>Koolitoit</t>
  </si>
  <si>
    <t>Öömaja</t>
  </si>
  <si>
    <t>Muud hariduse abiteenused</t>
  </si>
  <si>
    <t>Muu haridus, sh. hariduse haldus</t>
  </si>
  <si>
    <t>Sotsiaalne kaitse</t>
  </si>
  <si>
    <t>Muu puuetega inimeste sotsiaalne kaitse</t>
  </si>
  <si>
    <t>Eakate sotsiaalhoolekande asutused</t>
  </si>
  <si>
    <t>Muu eakate sotsiaalne kaitse</t>
  </si>
  <si>
    <t>Laste ja noorte sotsiaalhoolekande asutused</t>
  </si>
  <si>
    <t>Muu perekondade ja laste sotsiaalne kaitse</t>
  </si>
  <si>
    <t>Eluasemeteenused sotsiaalsetele riskirühmadele</t>
  </si>
  <si>
    <t>Riiklik toimetulekutoetus</t>
  </si>
  <si>
    <t>Muu sotsiaalsete riskirühmade kaitse</t>
  </si>
  <si>
    <t>Muu sotsiaalne kaitse, sh. sotsiaalse kaitse haldus</t>
  </si>
  <si>
    <t xml:space="preserve">MUUD NÄITAJAD </t>
  </si>
  <si>
    <t>Aasta alguse seisuga</t>
  </si>
  <si>
    <t>Võlakohustused</t>
  </si>
  <si>
    <t>Likviidsed varad</t>
  </si>
  <si>
    <t>Perioodi lõpu seisuga</t>
  </si>
  <si>
    <t>Võlakoormuse %</t>
  </si>
  <si>
    <t>Mai</t>
  </si>
  <si>
    <t>I täpsustatud eelarve</t>
  </si>
  <si>
    <t>Juuni</t>
  </si>
  <si>
    <t>Juuli</t>
  </si>
  <si>
    <t>August</t>
  </si>
  <si>
    <t>September</t>
  </si>
  <si>
    <t>Lisaeelarve</t>
  </si>
  <si>
    <t>Oktoober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</si>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</sst>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425];[Red]\-#,##0.00\ [$€-425]"/>
    <numFmt numFmtId="165" formatCode="_-* #,##0.00\ [$€-425]_-;\-* #,##0.00\ [$€-425]_-;_-* &quot;-&quot;??\ [$€-425]_-;_-@_-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CCCCFF"/>
      </left>
      <right style="medium">
        <color rgb="FFCCCCFF"/>
      </right>
      <top style="medium">
        <color rgb="FFCCCCFF"/>
      </top>
      <bottom style="medium">
        <color rgb="FFCCCCFF"/>
      </bottom>
      <diagonal/>
    </border>
    <border>
      <left style="medium">
        <color rgb="FFCCCCFF"/>
      </left>
      <right style="medium">
        <color rgb="FFCCCCFF"/>
      </right>
      <top style="medium">
        <color rgb="FFCCCCFF"/>
      </top>
      <bottom style="thick">
        <color rgb="FF000000"/>
      </bottom>
      <diagonal/>
    </border>
    <border>
      <left style="medium">
        <color rgb="FFCCCCFF"/>
      </left>
      <right style="medium">
        <color rgb="FFCCCCFF"/>
      </right>
      <top style="medium">
        <color rgb="FFCCCCFF"/>
      </top>
      <bottom style="thick">
        <color indexed="64"/>
      </bottom>
      <diagonal/>
    </border>
    <border>
      <left style="medium">
        <color rgb="FFCCCCFF"/>
      </left>
      <right style="medium">
        <color rgb="FFCCCCFF"/>
      </right>
      <top/>
      <bottom style="medium">
        <color rgb="FFCCCCFF"/>
      </bottom>
      <diagonal/>
    </border>
    <border>
      <left style="medium">
        <color rgb="FFCCCCFF"/>
      </left>
      <right style="medium">
        <color rgb="FFCCCCFF"/>
      </right>
      <top style="thick">
        <color indexed="64"/>
      </top>
      <bottom style="thick">
        <color indexed="64"/>
      </bottom>
      <diagonal/>
    </border>
    <border>
      <left/>
      <right/>
      <top style="thick">
        <color rgb="FF000000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CCCCFF"/>
      </left>
      <right style="medium">
        <color rgb="FFCCCCFF"/>
      </right>
      <top style="thick">
        <color rgb="FF000000"/>
      </top>
      <bottom style="medium">
        <color rgb="FFCCCCFF"/>
      </bottom>
      <diagonal/>
    </border>
    <border>
      <left style="medium">
        <color rgb="FFCCCCFF"/>
      </left>
      <right/>
      <top style="thick">
        <color rgb="FF000000"/>
      </top>
      <bottom style="medium">
        <color rgb="FFCCCCFF"/>
      </bottom>
      <diagonal/>
    </border>
    <border>
      <left style="medium">
        <color rgb="FFCCCCFF"/>
      </left>
      <right/>
      <top style="medium">
        <color rgb="FFCCCCFF"/>
      </top>
      <bottom style="thick">
        <color rgb="FF000000"/>
      </bottom>
      <diagonal/>
    </border>
    <border>
      <left/>
      <right/>
      <top/>
      <bottom style="thick">
        <color indexed="64"/>
      </bottom>
      <diagonal/>
    </border>
    <border>
      <left style="medium">
        <color rgb="FFCCCCFF"/>
      </left>
      <right style="medium">
        <color rgb="FFCCCCFF"/>
      </right>
      <top/>
      <bottom style="thick">
        <color indexed="64"/>
      </bottom>
      <diagonal/>
    </border>
    <border>
      <left style="medium">
        <color rgb="FFCCCCFF"/>
      </left>
      <right style="medium">
        <color rgb="FFCCCCFF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CCCFF"/>
      </left>
      <right style="medium">
        <color rgb="FFCCCCF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0" fontId="2" fillId="2" borderId="1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0" fontId="2" fillId="2" borderId="2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right" vertical="center" wrapText="1"/>
    </xf>
    <xf numFmtId="10" fontId="3" fillId="2" borderId="3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10" fontId="3" fillId="2" borderId="4" xfId="0" applyNumberFormat="1" applyFont="1" applyFill="1" applyBorder="1" applyAlignment="1">
      <alignment horizontal="right" vertical="center" wrapText="1"/>
    </xf>
    <xf numFmtId="10" fontId="3" fillId="2" borderId="5" xfId="0" applyNumberFormat="1" applyFont="1" applyFill="1" applyBorder="1" applyAlignment="1">
      <alignment horizontal="righ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10" fontId="2" fillId="2" borderId="6" xfId="0" applyNumberFormat="1" applyFont="1" applyFill="1" applyBorder="1" applyAlignment="1">
      <alignment horizontal="right" vertical="center" wrapText="1"/>
    </xf>
    <xf numFmtId="10" fontId="2" fillId="2" borderId="7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10" fontId="2" fillId="2" borderId="7" xfId="1" applyNumberFormat="1" applyFont="1" applyFill="1" applyBorder="1" applyAlignment="1">
      <alignment horizontal="right" vertical="center" wrapText="1"/>
    </xf>
    <xf numFmtId="10" fontId="2" fillId="2" borderId="8" xfId="0" applyNumberFormat="1" applyFont="1" applyFill="1" applyBorder="1" applyAlignment="1">
      <alignment horizontal="right" vertical="center" wrapText="1"/>
    </xf>
    <xf numFmtId="10" fontId="2" fillId="2" borderId="9" xfId="0" applyNumberFormat="1" applyFont="1" applyFill="1" applyBorder="1" applyAlignment="1">
      <alignment horizontal="right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10" fontId="3" fillId="2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/>
    <xf numFmtId="10" fontId="3" fillId="0" borderId="0" xfId="1" applyNumberFormat="1" applyFont="1" applyFill="1" applyBorder="1"/>
    <xf numFmtId="164" fontId="3" fillId="2" borderId="12" xfId="0" applyNumberFormat="1" applyFont="1" applyFill="1" applyBorder="1" applyAlignment="1">
      <alignment horizontal="right" vertical="center" wrapText="1"/>
    </xf>
    <xf numFmtId="10" fontId="3" fillId="2" borderId="13" xfId="0" applyNumberFormat="1" applyFont="1" applyFill="1" applyBorder="1" applyAlignment="1">
      <alignment horizontal="right" vertical="center" wrapText="1"/>
    </xf>
    <xf numFmtId="164" fontId="3" fillId="0" borderId="13" xfId="0" applyNumberFormat="1" applyFont="1" applyFill="1" applyBorder="1"/>
    <xf numFmtId="10" fontId="2" fillId="2" borderId="14" xfId="0" applyNumberFormat="1" applyFont="1" applyFill="1" applyBorder="1" applyAlignment="1">
      <alignment horizontal="right" vertical="center" wrapText="1"/>
    </xf>
    <xf numFmtId="164" fontId="2" fillId="2" borderId="14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164" fontId="3" fillId="0" borderId="15" xfId="0" applyNumberFormat="1" applyFont="1" applyFill="1" applyBorder="1" applyAlignment="1">
      <alignment horizontal="right" vertical="center" wrapText="1"/>
    </xf>
    <xf numFmtId="10" fontId="3" fillId="0" borderId="15" xfId="0" applyNumberFormat="1" applyFont="1" applyFill="1" applyBorder="1" applyAlignment="1">
      <alignment horizontal="right" vertical="center" wrapText="1"/>
    </xf>
    <xf numFmtId="164" fontId="2" fillId="2" borderId="16" xfId="0" applyNumberFormat="1" applyFont="1" applyFill="1" applyBorder="1" applyAlignment="1">
      <alignment horizontal="right" vertical="center" wrapText="1"/>
    </xf>
    <xf numFmtId="10" fontId="2" fillId="2" borderId="16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right" vertical="center" wrapText="1"/>
    </xf>
    <xf numFmtId="10" fontId="2" fillId="2" borderId="15" xfId="0" applyNumberFormat="1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0" fontId="3" fillId="2" borderId="3" xfId="1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0" fontId="3" fillId="2" borderId="17" xfId="0" applyFont="1" applyFill="1" applyBorder="1" applyAlignment="1">
      <alignment horizontal="left" vertical="center" wrapText="1"/>
    </xf>
    <xf numFmtId="9" fontId="3" fillId="0" borderId="0" xfId="1" applyFont="1" applyFill="1" applyBorder="1"/>
    <xf numFmtId="10" fontId="3" fillId="2" borderId="6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center" wrapText="1"/>
    </xf>
    <xf numFmtId="10" fontId="2" fillId="2" borderId="1" xfId="1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9" fontId="2" fillId="2" borderId="7" xfId="1" applyFont="1" applyFill="1" applyBorder="1" applyAlignment="1">
      <alignment horizontal="right" vertical="center" wrapText="1"/>
    </xf>
    <xf numFmtId="9" fontId="2" fillId="2" borderId="1" xfId="1" applyFont="1" applyFill="1" applyBorder="1" applyAlignment="1">
      <alignment horizontal="right" vertical="center" wrapText="1"/>
    </xf>
    <xf numFmtId="9" fontId="2" fillId="2" borderId="14" xfId="1" applyFont="1" applyFill="1" applyBorder="1" applyAlignment="1">
      <alignment horizontal="right" vertical="center" wrapText="1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1"/>
  <sheetViews>
    <sheetView tabSelected="1" topLeftCell="E93" workbookViewId="0">
      <selection activeCell="Z111" sqref="Z111"/>
    </sheetView>
  </sheetViews>
  <sheetFormatPr defaultRowHeight="15" x14ac:dyDescent="0.25"/>
  <cols>
    <col min="1" max="1" width="12" customWidth="1"/>
    <col min="2" max="2" width="50" customWidth="1"/>
    <col min="3" max="4" width="13.85546875" hidden="1" customWidth="1"/>
    <col min="5" max="5" width="13.85546875" customWidth="1"/>
    <col min="6" max="6" width="12.7109375" customWidth="1"/>
    <col min="7" max="7" width="9.140625" customWidth="1"/>
    <col min="8" max="8" width="12.7109375" customWidth="1"/>
    <col min="9" max="9" width="9.140625" customWidth="1"/>
    <col min="10" max="10" width="12.7109375" customWidth="1"/>
    <col min="11" max="11" width="9.140625" customWidth="1"/>
    <col min="12" max="12" width="12.7109375" customWidth="1"/>
    <col min="13" max="13" width="9.140625" customWidth="1"/>
    <col min="14" max="14" width="12.7109375" customWidth="1"/>
    <col min="15" max="15" width="9.140625" customWidth="1"/>
    <col min="16" max="16" width="12.7109375" customWidth="1"/>
    <col min="17" max="17" width="9.140625" customWidth="1"/>
    <col min="18" max="18" width="12.7109375" customWidth="1"/>
    <col min="19" max="19" width="9.85546875" customWidth="1"/>
    <col min="20" max="20" width="12.5703125" customWidth="1"/>
    <col min="21" max="21" width="9.28515625" customWidth="1"/>
    <col min="22" max="22" width="13.85546875" bestFit="1" customWidth="1"/>
    <col min="23" max="23" width="10.5703125" bestFit="1" customWidth="1"/>
    <col min="24" max="24" width="13.85546875" bestFit="1" customWidth="1"/>
    <col min="26" max="26" width="13.85546875" bestFit="1" customWidth="1"/>
    <col min="27" max="27" width="11.140625" customWidth="1"/>
  </cols>
  <sheetData>
    <row r="1" spans="1:27" ht="30" thickBot="1" x14ac:dyDescent="0.3">
      <c r="A1" s="1"/>
      <c r="B1" s="1"/>
      <c r="C1" s="2" t="s">
        <v>0</v>
      </c>
      <c r="D1" s="49" t="s">
        <v>118</v>
      </c>
      <c r="E1" s="49" t="s">
        <v>123</v>
      </c>
      <c r="F1" s="2" t="s">
        <v>1</v>
      </c>
      <c r="G1" s="3" t="s">
        <v>2</v>
      </c>
      <c r="H1" s="4" t="s">
        <v>3</v>
      </c>
      <c r="I1" s="3" t="s">
        <v>2</v>
      </c>
      <c r="J1" s="4" t="s">
        <v>4</v>
      </c>
      <c r="K1" s="5" t="s">
        <v>2</v>
      </c>
      <c r="L1" s="4" t="s">
        <v>5</v>
      </c>
      <c r="M1" s="5" t="s">
        <v>2</v>
      </c>
      <c r="N1" s="4" t="s">
        <v>117</v>
      </c>
      <c r="O1" s="5" t="s">
        <v>2</v>
      </c>
      <c r="P1" s="4" t="s">
        <v>119</v>
      </c>
      <c r="Q1" s="5" t="s">
        <v>2</v>
      </c>
      <c r="R1" s="4" t="s">
        <v>120</v>
      </c>
      <c r="S1" s="5" t="s">
        <v>2</v>
      </c>
      <c r="T1" s="4" t="s">
        <v>121</v>
      </c>
      <c r="U1" s="5" t="s">
        <v>2</v>
      </c>
      <c r="V1" s="4" t="s">
        <v>122</v>
      </c>
      <c r="W1" s="5" t="s">
        <v>2</v>
      </c>
      <c r="X1" s="4" t="s">
        <v>124</v>
      </c>
      <c r="Y1" s="5" t="s">
        <v>2</v>
      </c>
      <c r="Z1" s="4" t="s">
        <v>125</v>
      </c>
      <c r="AA1" s="5" t="s">
        <v>2</v>
      </c>
    </row>
    <row r="2" spans="1:27" ht="16.5" thickTop="1" thickBot="1" x14ac:dyDescent="0.3">
      <c r="A2" s="6"/>
      <c r="B2" s="6" t="s">
        <v>6</v>
      </c>
      <c r="C2" s="7">
        <v>11729205</v>
      </c>
      <c r="D2" s="7">
        <v>11781937</v>
      </c>
      <c r="E2" s="7">
        <v>11899768</v>
      </c>
      <c r="F2" s="7">
        <v>1713949.8</v>
      </c>
      <c r="G2" s="8">
        <v>0.14612668122008268</v>
      </c>
      <c r="H2" s="7">
        <v>2574269.46</v>
      </c>
      <c r="I2" s="8">
        <v>0.21947518693722209</v>
      </c>
      <c r="J2" s="7">
        <v>3632857.42</v>
      </c>
      <c r="K2" s="8">
        <v>0.30972750668097282</v>
      </c>
      <c r="L2" s="7">
        <v>4830930.78</v>
      </c>
      <c r="M2" s="8">
        <v>0.41187197086247535</v>
      </c>
      <c r="N2" s="7">
        <f>N3+N7+N8+N12</f>
        <v>5913116.6399999997</v>
      </c>
      <c r="O2" s="8">
        <f>N2/C2</f>
        <v>0.50413618314284725</v>
      </c>
      <c r="P2" s="7">
        <v>6964568.8399999999</v>
      </c>
      <c r="Q2" s="8">
        <f>P2/D2</f>
        <v>0.59112256668831276</v>
      </c>
      <c r="R2" s="7">
        <v>7801778.3300000001</v>
      </c>
      <c r="S2" s="8">
        <f>R2/D2</f>
        <v>0.66218129752348875</v>
      </c>
      <c r="T2" s="7">
        <f>T3+T7+T8+T12</f>
        <v>8599778.8599999994</v>
      </c>
      <c r="U2" s="8">
        <f>T2/D2</f>
        <v>0.72991214093234413</v>
      </c>
      <c r="V2" s="7">
        <v>9407989.7699999996</v>
      </c>
      <c r="W2" s="8">
        <f>V2/D2</f>
        <v>0.79850959736077354</v>
      </c>
      <c r="X2" s="7">
        <v>10532370.73</v>
      </c>
      <c r="Y2" s="8">
        <f>X2/E2</f>
        <v>0.88509042613267763</v>
      </c>
      <c r="Z2" s="7">
        <f>Z3+Z7+Z8+Z12</f>
        <v>11385709.93</v>
      </c>
      <c r="AA2" s="8">
        <v>0.95680100065816409</v>
      </c>
    </row>
    <row r="3" spans="1:27" ht="16.5" thickTop="1" thickBot="1" x14ac:dyDescent="0.3">
      <c r="A3" s="6">
        <v>30</v>
      </c>
      <c r="B3" s="6" t="s">
        <v>7</v>
      </c>
      <c r="C3" s="9">
        <v>5479976</v>
      </c>
      <c r="D3" s="9">
        <v>5479976</v>
      </c>
      <c r="E3" s="9">
        <v>5479976</v>
      </c>
      <c r="F3" s="9">
        <v>465865</v>
      </c>
      <c r="G3" s="10">
        <v>8.5012233630220285E-2</v>
      </c>
      <c r="H3" s="9">
        <v>862866</v>
      </c>
      <c r="I3" s="10">
        <v>0.15745798886710452</v>
      </c>
      <c r="J3" s="9">
        <v>1268900</v>
      </c>
      <c r="K3" s="10">
        <v>0.23155210898733863</v>
      </c>
      <c r="L3" s="9">
        <v>1888779</v>
      </c>
      <c r="M3" s="10">
        <v>0.34466921023011782</v>
      </c>
      <c r="N3" s="9">
        <f>SUM(N4:N6)</f>
        <v>2379604</v>
      </c>
      <c r="O3" s="10">
        <f>N3/C3</f>
        <v>0.43423620833375914</v>
      </c>
      <c r="P3" s="9">
        <v>2808351</v>
      </c>
      <c r="Q3" s="10">
        <f>P3/D3</f>
        <v>0.51247505463527576</v>
      </c>
      <c r="R3" s="9">
        <f>R4+R5+R6</f>
        <v>3287081</v>
      </c>
      <c r="S3" s="8">
        <f>R3/D3</f>
        <v>0.59983492628434865</v>
      </c>
      <c r="T3" s="9">
        <f>SUM(T4:T6)</f>
        <v>3742096</v>
      </c>
      <c r="U3" s="50">
        <f>T3/D3</f>
        <v>0.68286722423601853</v>
      </c>
      <c r="V3" s="9">
        <v>4190505</v>
      </c>
      <c r="W3" s="50">
        <f>V3/D3</f>
        <v>0.76469404245566042</v>
      </c>
      <c r="X3" s="9">
        <v>4826752</v>
      </c>
      <c r="Y3" s="8">
        <f>X3/E3</f>
        <v>0.88079801809350988</v>
      </c>
      <c r="Z3" s="9">
        <f>Z4+Z5+Z6</f>
        <v>5264001</v>
      </c>
      <c r="AA3" s="8">
        <v>0.9605883310437856</v>
      </c>
    </row>
    <row r="4" spans="1:27" ht="16.5" thickTop="1" thickBot="1" x14ac:dyDescent="0.3">
      <c r="A4" s="11">
        <v>3000</v>
      </c>
      <c r="B4" s="11" t="s">
        <v>8</v>
      </c>
      <c r="C4" s="12">
        <v>4988976</v>
      </c>
      <c r="D4" s="12">
        <v>4988976</v>
      </c>
      <c r="E4" s="12">
        <v>4988976</v>
      </c>
      <c r="F4" s="12">
        <v>465865</v>
      </c>
      <c r="G4" s="13">
        <v>9.3378881758501148E-2</v>
      </c>
      <c r="H4" s="12">
        <v>862866</v>
      </c>
      <c r="I4" s="13">
        <v>0.17295453014807047</v>
      </c>
      <c r="J4" s="12">
        <v>1268413</v>
      </c>
      <c r="K4" s="13">
        <v>0.25424315530882491</v>
      </c>
      <c r="L4" s="12">
        <v>1667659</v>
      </c>
      <c r="M4" s="13">
        <v>0.33426879584107039</v>
      </c>
      <c r="N4" s="12">
        <v>2079092</v>
      </c>
      <c r="O4" s="13">
        <f>N4/C4</f>
        <v>0.41673722222756732</v>
      </c>
      <c r="P4" s="12">
        <v>2501516</v>
      </c>
      <c r="Q4" s="13">
        <f>P4/D4</f>
        <v>0.50140870591480091</v>
      </c>
      <c r="R4" s="12">
        <v>2979366</v>
      </c>
      <c r="S4" s="13">
        <f>R4/D4</f>
        <v>0.59718988425680941</v>
      </c>
      <c r="T4" s="12">
        <v>3433074</v>
      </c>
      <c r="U4" s="42">
        <f>T4/D4</f>
        <v>0.68813199341909037</v>
      </c>
      <c r="V4" s="12">
        <v>3880532</v>
      </c>
      <c r="W4" s="42">
        <f>V4/D4</f>
        <v>0.77782134049151574</v>
      </c>
      <c r="X4" s="12">
        <v>4327504</v>
      </c>
      <c r="Y4" s="42">
        <f>X4/E4</f>
        <v>0.86741327278383384</v>
      </c>
      <c r="Z4" s="12">
        <v>4760701</v>
      </c>
      <c r="AA4" s="42">
        <v>0.95424411743010995</v>
      </c>
    </row>
    <row r="5" spans="1:27" ht="15.75" thickBot="1" x14ac:dyDescent="0.3">
      <c r="A5" s="11">
        <v>3030</v>
      </c>
      <c r="B5" s="11" t="s">
        <v>9</v>
      </c>
      <c r="C5" s="12">
        <v>489000</v>
      </c>
      <c r="D5" s="12">
        <v>489000</v>
      </c>
      <c r="E5" s="12">
        <v>489000</v>
      </c>
      <c r="F5" s="12">
        <v>0</v>
      </c>
      <c r="G5" s="13">
        <v>0</v>
      </c>
      <c r="H5" s="12">
        <v>0</v>
      </c>
      <c r="I5" s="13">
        <v>0</v>
      </c>
      <c r="J5" s="12">
        <v>487</v>
      </c>
      <c r="K5" s="13">
        <v>9.9591002044989766E-4</v>
      </c>
      <c r="L5" s="12">
        <v>221120</v>
      </c>
      <c r="M5" s="13">
        <v>0.45218813905930472</v>
      </c>
      <c r="N5" s="12">
        <v>298442</v>
      </c>
      <c r="O5" s="13">
        <f t="shared" ref="O5:O6" si="0">N5/C5</f>
        <v>0.6103108384458078</v>
      </c>
      <c r="P5" s="12">
        <v>304765</v>
      </c>
      <c r="Q5" s="13">
        <f t="shared" ref="Q5:Q6" si="1">P5/D5</f>
        <v>0.62324130879345607</v>
      </c>
      <c r="R5" s="12">
        <v>305645</v>
      </c>
      <c r="S5" s="13">
        <f t="shared" ref="S5:S7" si="2">R5/D5</f>
        <v>0.62504089979550104</v>
      </c>
      <c r="T5" s="12">
        <v>306952</v>
      </c>
      <c r="U5" s="42">
        <f t="shared" ref="U5:U6" si="3">T5/D5</f>
        <v>0.62771370143149285</v>
      </c>
      <c r="V5" s="12">
        <v>307903</v>
      </c>
      <c r="W5" s="42">
        <f t="shared" ref="W5:W6" si="4">V5/D5</f>
        <v>0.62965848670756641</v>
      </c>
      <c r="X5" s="12">
        <v>497178</v>
      </c>
      <c r="Y5" s="42">
        <f t="shared" ref="Y5:Y6" si="5">X5/E5</f>
        <v>1.016723926380368</v>
      </c>
      <c r="Z5" s="12">
        <v>501230</v>
      </c>
      <c r="AA5" s="42">
        <v>1.0250102249488753</v>
      </c>
    </row>
    <row r="6" spans="1:27" ht="15.75" thickBot="1" x14ac:dyDescent="0.3">
      <c r="A6" s="11">
        <v>3047</v>
      </c>
      <c r="B6" s="11" t="s">
        <v>10</v>
      </c>
      <c r="C6" s="14">
        <v>2000</v>
      </c>
      <c r="D6" s="14">
        <v>2000</v>
      </c>
      <c r="E6" s="14">
        <v>2000</v>
      </c>
      <c r="F6" s="14">
        <v>0</v>
      </c>
      <c r="G6" s="15">
        <v>0</v>
      </c>
      <c r="H6" s="14">
        <v>0</v>
      </c>
      <c r="I6" s="16">
        <v>0</v>
      </c>
      <c r="J6" s="14">
        <v>0</v>
      </c>
      <c r="K6" s="16">
        <v>0</v>
      </c>
      <c r="L6" s="14">
        <v>0</v>
      </c>
      <c r="M6" s="13">
        <v>0</v>
      </c>
      <c r="N6" s="14">
        <v>2070</v>
      </c>
      <c r="O6" s="13">
        <f t="shared" si="0"/>
        <v>1.0349999999999999</v>
      </c>
      <c r="P6" s="14">
        <v>2070</v>
      </c>
      <c r="Q6" s="13">
        <f t="shared" si="1"/>
        <v>1.0349999999999999</v>
      </c>
      <c r="R6" s="14">
        <v>2070</v>
      </c>
      <c r="S6" s="13">
        <f t="shared" si="2"/>
        <v>1.0349999999999999</v>
      </c>
      <c r="T6" s="14">
        <v>2070</v>
      </c>
      <c r="U6" s="42">
        <f t="shared" si="3"/>
        <v>1.0349999999999999</v>
      </c>
      <c r="V6" s="14">
        <v>2070</v>
      </c>
      <c r="W6" s="42">
        <f t="shared" si="4"/>
        <v>1.0349999999999999</v>
      </c>
      <c r="X6" s="14">
        <v>2070</v>
      </c>
      <c r="Y6" s="42">
        <f t="shared" si="5"/>
        <v>1.0349999999999999</v>
      </c>
      <c r="Z6" s="14">
        <v>2070</v>
      </c>
      <c r="AA6" s="42">
        <v>1.0349999999999999</v>
      </c>
    </row>
    <row r="7" spans="1:27" ht="16.5" thickTop="1" thickBot="1" x14ac:dyDescent="0.3">
      <c r="A7" s="6">
        <v>32</v>
      </c>
      <c r="B7" s="6" t="s">
        <v>11</v>
      </c>
      <c r="C7" s="17">
        <v>1253880</v>
      </c>
      <c r="D7" s="17">
        <v>1256201</v>
      </c>
      <c r="E7" s="17">
        <v>1272859</v>
      </c>
      <c r="F7" s="17">
        <v>88103.77</v>
      </c>
      <c r="G7" s="18">
        <v>7.0264913707850832E-2</v>
      </c>
      <c r="H7" s="17">
        <v>207847.93999999997</v>
      </c>
      <c r="I7" s="19">
        <v>0.16576382109930773</v>
      </c>
      <c r="J7" s="20">
        <v>315534.44000000006</v>
      </c>
      <c r="K7" s="19">
        <v>0.25164644144575243</v>
      </c>
      <c r="L7" s="20">
        <v>427566.12000000023</v>
      </c>
      <c r="M7" s="21">
        <v>0.34099444922959155</v>
      </c>
      <c r="N7" s="20">
        <v>550698.62</v>
      </c>
      <c r="O7" s="21">
        <f>N7/C7</f>
        <v>0.4391956327559256</v>
      </c>
      <c r="P7" s="20">
        <v>661450.99</v>
      </c>
      <c r="Q7" s="21">
        <f>P7/D7</f>
        <v>0.52654868926230758</v>
      </c>
      <c r="R7" s="20">
        <v>741660.82</v>
      </c>
      <c r="S7" s="21">
        <f t="shared" si="2"/>
        <v>0.59039980066884201</v>
      </c>
      <c r="T7" s="20">
        <v>814925.75</v>
      </c>
      <c r="U7" s="21">
        <f>T7/D7</f>
        <v>0.6487224178296308</v>
      </c>
      <c r="V7" s="20">
        <v>901991.48</v>
      </c>
      <c r="W7" s="21">
        <f>V7/D7</f>
        <v>0.71803117494732127</v>
      </c>
      <c r="X7" s="20">
        <v>1013007.82</v>
      </c>
      <c r="Y7" s="52">
        <f>X7/E7</f>
        <v>0.79585234499657853</v>
      </c>
      <c r="Z7" s="20">
        <v>1125334.93</v>
      </c>
      <c r="AA7" s="52">
        <v>0.88410022634085939</v>
      </c>
    </row>
    <row r="8" spans="1:27" ht="16.5" thickTop="1" thickBot="1" x14ac:dyDescent="0.3">
      <c r="A8" s="6">
        <v>35</v>
      </c>
      <c r="B8" s="6" t="s">
        <v>12</v>
      </c>
      <c r="C8" s="7">
        <v>4903614</v>
      </c>
      <c r="D8" s="7">
        <v>4942971</v>
      </c>
      <c r="E8" s="7">
        <v>4996377</v>
      </c>
      <c r="F8" s="7">
        <v>1122105.32</v>
      </c>
      <c r="G8" s="8">
        <v>0.22883231021038769</v>
      </c>
      <c r="H8" s="7">
        <v>1461237.14</v>
      </c>
      <c r="I8" s="10">
        <v>0.29799187701152657</v>
      </c>
      <c r="J8" s="9">
        <v>2003921.25</v>
      </c>
      <c r="K8" s="10">
        <v>0.40866211125100793</v>
      </c>
      <c r="L8" s="9">
        <v>2461510.2800000003</v>
      </c>
      <c r="M8" s="10">
        <v>0.50197880175723464</v>
      </c>
      <c r="N8" s="9">
        <f>SUM(N9:N11)</f>
        <v>2918449.63</v>
      </c>
      <c r="O8" s="10">
        <f>N8/C8</f>
        <v>0.59516300222652108</v>
      </c>
      <c r="P8" s="9">
        <v>3423349.97</v>
      </c>
      <c r="Q8" s="21">
        <f>P8/D8</f>
        <v>0.69256930093257685</v>
      </c>
      <c r="R8" s="9">
        <f>R9+R10+R11</f>
        <v>3662907.16</v>
      </c>
      <c r="S8" s="21">
        <f>R8/D8</f>
        <v>0.74103351203152923</v>
      </c>
      <c r="T8" s="9">
        <f>SUM(T9:T11)</f>
        <v>3901228.5</v>
      </c>
      <c r="U8" s="21">
        <f>T8/D8</f>
        <v>0.7892477014330046</v>
      </c>
      <c r="V8" s="9">
        <v>4165371.03</v>
      </c>
      <c r="W8" s="21">
        <f>V8/D8</f>
        <v>0.84268571067886089</v>
      </c>
      <c r="X8" s="9">
        <v>4443130.3</v>
      </c>
      <c r="Y8" s="52">
        <f>X8/E8</f>
        <v>0.88927042535020873</v>
      </c>
      <c r="Z8" s="9">
        <v>4725989.1899999995</v>
      </c>
      <c r="AA8" s="52">
        <v>0.94588322498482391</v>
      </c>
    </row>
    <row r="9" spans="1:27" ht="16.5" thickTop="1" thickBot="1" x14ac:dyDescent="0.3">
      <c r="A9" s="11">
        <v>35200</v>
      </c>
      <c r="B9" s="11" t="s">
        <v>13</v>
      </c>
      <c r="C9" s="12">
        <v>676151</v>
      </c>
      <c r="D9" s="12">
        <v>676151</v>
      </c>
      <c r="E9" s="12">
        <v>676151</v>
      </c>
      <c r="F9" s="12">
        <v>43594</v>
      </c>
      <c r="G9" s="13">
        <v>6.4473763996503744E-2</v>
      </c>
      <c r="H9" s="12">
        <v>112846</v>
      </c>
      <c r="I9" s="13">
        <v>0.16689467293548335</v>
      </c>
      <c r="J9" s="12">
        <v>190247</v>
      </c>
      <c r="K9" s="13">
        <v>0.28136762350421723</v>
      </c>
      <c r="L9" s="12">
        <v>266877.33</v>
      </c>
      <c r="M9" s="13">
        <v>0.39470078429226613</v>
      </c>
      <c r="N9" s="12">
        <v>343507.66</v>
      </c>
      <c r="O9" s="13">
        <f>N9/C9</f>
        <v>0.50803394508031485</v>
      </c>
      <c r="P9" s="12">
        <v>420138</v>
      </c>
      <c r="Q9" s="13">
        <f>P9/D9</f>
        <v>0.62136712065795952</v>
      </c>
      <c r="R9" s="12">
        <v>460707</v>
      </c>
      <c r="S9" s="13">
        <f>R9/D9</f>
        <v>0.68136703192038461</v>
      </c>
      <c r="T9" s="12">
        <v>501276</v>
      </c>
      <c r="U9" s="13">
        <f>T9/D9</f>
        <v>0.74136694318280971</v>
      </c>
      <c r="V9" s="12">
        <v>541845</v>
      </c>
      <c r="W9" s="13">
        <f>V9/D9</f>
        <v>0.80136685444523481</v>
      </c>
      <c r="X9" s="12">
        <v>586922</v>
      </c>
      <c r="Y9" s="42">
        <f>X9/E9</f>
        <v>0.8680339155011233</v>
      </c>
      <c r="Z9" s="12">
        <v>632863.31999999995</v>
      </c>
      <c r="AA9" s="42">
        <v>0.93597927090250543</v>
      </c>
    </row>
    <row r="10" spans="1:27" ht="15.75" thickBot="1" x14ac:dyDescent="0.3">
      <c r="A10" s="11">
        <v>35201</v>
      </c>
      <c r="B10" s="11" t="s">
        <v>14</v>
      </c>
      <c r="C10" s="12">
        <v>3261738</v>
      </c>
      <c r="D10" s="12">
        <v>3261738</v>
      </c>
      <c r="E10" s="12">
        <v>3284670</v>
      </c>
      <c r="F10" s="12">
        <v>241683.17</v>
      </c>
      <c r="G10" s="13">
        <v>7.4096438769760173E-2</v>
      </c>
      <c r="H10" s="12">
        <v>508772.17</v>
      </c>
      <c r="I10" s="13">
        <v>0.15598192436057096</v>
      </c>
      <c r="J10" s="12">
        <v>963286</v>
      </c>
      <c r="K10" s="13">
        <v>0.29532905463283687</v>
      </c>
      <c r="L10" s="12">
        <v>1337300</v>
      </c>
      <c r="M10" s="13">
        <v>0.40999614316048683</v>
      </c>
      <c r="N10" s="12">
        <v>1696803</v>
      </c>
      <c r="O10" s="13">
        <f t="shared" ref="O10:O11" si="6">N10/C10</f>
        <v>0.52021437650724855</v>
      </c>
      <c r="P10" s="12">
        <v>2056306</v>
      </c>
      <c r="Q10" s="13">
        <f t="shared" ref="Q10:Q11" si="7">P10/D10</f>
        <v>0.6304326098540104</v>
      </c>
      <c r="R10" s="12">
        <v>2246630.98</v>
      </c>
      <c r="S10" s="13">
        <f t="shared" ref="S10:S11" si="8">R10/D10</f>
        <v>0.68878339707235836</v>
      </c>
      <c r="T10" s="12">
        <v>2436955.96</v>
      </c>
      <c r="U10" s="13">
        <f t="shared" ref="U10:U11" si="9">T10/D10</f>
        <v>0.74713418429070633</v>
      </c>
      <c r="V10" s="12">
        <v>2650213</v>
      </c>
      <c r="W10" s="13">
        <f t="shared" ref="W10:W11" si="10">V10/D10</f>
        <v>0.81251559751273705</v>
      </c>
      <c r="X10" s="12">
        <v>2861685.33</v>
      </c>
      <c r="Y10" s="42">
        <f t="shared" ref="Y10:Y11" si="11">X10/E10</f>
        <v>0.87122460703814997</v>
      </c>
      <c r="Z10" s="12">
        <v>3074082.66</v>
      </c>
      <c r="AA10" s="42">
        <v>0.93588782434765139</v>
      </c>
    </row>
    <row r="11" spans="1:27" ht="15.75" thickBot="1" x14ac:dyDescent="0.3">
      <c r="A11" s="11" t="s">
        <v>15</v>
      </c>
      <c r="B11" s="11" t="s">
        <v>16</v>
      </c>
      <c r="C11" s="12">
        <v>965725</v>
      </c>
      <c r="D11" s="12">
        <v>1005082</v>
      </c>
      <c r="E11" s="12">
        <v>1035556</v>
      </c>
      <c r="F11" s="12">
        <v>836828.15</v>
      </c>
      <c r="G11" s="13">
        <v>0.86652841129721192</v>
      </c>
      <c r="H11" s="12">
        <v>839618.97</v>
      </c>
      <c r="I11" s="13">
        <v>0.86941828160190526</v>
      </c>
      <c r="J11" s="14">
        <v>850388.25</v>
      </c>
      <c r="K11" s="16">
        <v>0.88056977918144397</v>
      </c>
      <c r="L11" s="14">
        <v>857332.95000000007</v>
      </c>
      <c r="M11" s="13">
        <v>0.88776095679411848</v>
      </c>
      <c r="N11" s="14">
        <v>878138.97</v>
      </c>
      <c r="O11" s="13">
        <f t="shared" si="6"/>
        <v>0.90930541303166013</v>
      </c>
      <c r="P11" s="14">
        <v>946905.97</v>
      </c>
      <c r="Q11" s="13">
        <f t="shared" si="7"/>
        <v>0.94211812568526743</v>
      </c>
      <c r="R11" s="14">
        <v>955569.18</v>
      </c>
      <c r="S11" s="13">
        <f t="shared" si="8"/>
        <v>0.95073753186307197</v>
      </c>
      <c r="T11" s="14">
        <v>962996.54</v>
      </c>
      <c r="U11" s="13">
        <f t="shared" si="9"/>
        <v>0.95812733687400631</v>
      </c>
      <c r="V11" s="14">
        <v>973313.03</v>
      </c>
      <c r="W11" s="13">
        <f t="shared" si="10"/>
        <v>0.96839166356575879</v>
      </c>
      <c r="X11" s="14">
        <v>994522.97</v>
      </c>
      <c r="Y11" s="42">
        <f t="shared" si="11"/>
        <v>0.96037584640521612</v>
      </c>
      <c r="Z11" s="14">
        <v>1019043.21</v>
      </c>
      <c r="AA11" s="42">
        <v>0.9840541795904808</v>
      </c>
    </row>
    <row r="12" spans="1:27" ht="16.5" thickTop="1" thickBot="1" x14ac:dyDescent="0.3">
      <c r="A12" s="6">
        <v>38</v>
      </c>
      <c r="B12" s="6" t="s">
        <v>17</v>
      </c>
      <c r="C12" s="7">
        <v>91735</v>
      </c>
      <c r="D12" s="7">
        <v>102789</v>
      </c>
      <c r="E12" s="7">
        <v>150556</v>
      </c>
      <c r="F12" s="7">
        <v>37875.71</v>
      </c>
      <c r="G12" s="8">
        <v>0.41288177903744483</v>
      </c>
      <c r="H12" s="7">
        <v>42318.380000000005</v>
      </c>
      <c r="I12" s="8">
        <v>0.46131116803837147</v>
      </c>
      <c r="J12" s="7">
        <v>44501.729999999996</v>
      </c>
      <c r="K12" s="8">
        <v>0.48511178939336125</v>
      </c>
      <c r="L12" s="7">
        <v>53075.38</v>
      </c>
      <c r="M12" s="8">
        <v>0.5785728456968442</v>
      </c>
      <c r="N12" s="7">
        <f>SUM(N13:N16)</f>
        <v>64364.39</v>
      </c>
      <c r="O12" s="8">
        <f>N12/C12</f>
        <v>0.70163394560418602</v>
      </c>
      <c r="P12" s="7">
        <v>71416.88</v>
      </c>
      <c r="Q12" s="8">
        <f>P12/D12</f>
        <v>0.69479107686620167</v>
      </c>
      <c r="R12" s="7">
        <f>R13+R14+R15+R16</f>
        <v>110129.35</v>
      </c>
      <c r="S12" s="8">
        <f>R12/D12</f>
        <v>1.0714118242224364</v>
      </c>
      <c r="T12" s="7">
        <f>SUM(T13:T16)</f>
        <v>141528.60999999999</v>
      </c>
      <c r="U12" s="8">
        <f>T12/C12</f>
        <v>1.542798386657219</v>
      </c>
      <c r="V12" s="7">
        <v>150122.26</v>
      </c>
      <c r="W12" s="8">
        <f>V12/D12</f>
        <v>1.4604895465468095</v>
      </c>
      <c r="X12" s="7">
        <v>249480.61</v>
      </c>
      <c r="Y12" s="53">
        <f>X12/E12</f>
        <v>1.6570618905922048</v>
      </c>
      <c r="Z12" s="7">
        <v>270384.81</v>
      </c>
      <c r="AA12" s="53">
        <v>1.7959085655835703</v>
      </c>
    </row>
    <row r="13" spans="1:27" ht="16.5" thickTop="1" thickBot="1" x14ac:dyDescent="0.3">
      <c r="A13" s="11" t="s">
        <v>18</v>
      </c>
      <c r="B13" s="11" t="s">
        <v>19</v>
      </c>
      <c r="C13" s="12">
        <v>70000</v>
      </c>
      <c r="D13" s="12">
        <v>70000</v>
      </c>
      <c r="E13" s="12">
        <v>70000</v>
      </c>
      <c r="F13" s="12">
        <v>30786</v>
      </c>
      <c r="G13" s="13">
        <v>0.43980000000000002</v>
      </c>
      <c r="H13" s="12">
        <v>30786</v>
      </c>
      <c r="I13" s="13">
        <v>0.43980000000000002</v>
      </c>
      <c r="J13" s="12">
        <v>30786</v>
      </c>
      <c r="K13" s="13">
        <v>0.43980000000000002</v>
      </c>
      <c r="L13" s="12">
        <v>36711</v>
      </c>
      <c r="M13" s="13">
        <v>0.5244428571428571</v>
      </c>
      <c r="N13" s="12">
        <v>36711</v>
      </c>
      <c r="O13" s="13">
        <f>N13/C13</f>
        <v>0.5244428571428571</v>
      </c>
      <c r="P13" s="12">
        <v>36711</v>
      </c>
      <c r="Q13" s="13">
        <f>P13/D13</f>
        <v>0.5244428571428571</v>
      </c>
      <c r="R13" s="12">
        <v>65084</v>
      </c>
      <c r="S13" s="13">
        <f>R13/D13</f>
        <v>0.92977142857142858</v>
      </c>
      <c r="T13" s="12">
        <v>71058</v>
      </c>
      <c r="U13" s="13">
        <f>T13/D13</f>
        <v>1.0151142857142856</v>
      </c>
      <c r="V13" s="12">
        <v>71058</v>
      </c>
      <c r="W13" s="13">
        <f>V13/D13</f>
        <v>1.0151142857142856</v>
      </c>
      <c r="X13" s="12">
        <v>145948</v>
      </c>
      <c r="Y13" s="42">
        <f>X13/E13</f>
        <v>2.0849714285714285</v>
      </c>
      <c r="Z13" s="12">
        <v>154927</v>
      </c>
      <c r="AA13" s="42">
        <v>2.2132428571428573</v>
      </c>
    </row>
    <row r="14" spans="1:27" ht="15.75" thickBot="1" x14ac:dyDescent="0.3">
      <c r="A14" s="11" t="s">
        <v>20</v>
      </c>
      <c r="B14" s="11" t="s">
        <v>21</v>
      </c>
      <c r="C14" s="12">
        <v>11510</v>
      </c>
      <c r="D14" s="12">
        <v>11510</v>
      </c>
      <c r="E14" s="12">
        <v>11510</v>
      </c>
      <c r="F14" s="12">
        <v>2267</v>
      </c>
      <c r="G14" s="13">
        <v>0.19695916594265855</v>
      </c>
      <c r="H14" s="12">
        <v>2267</v>
      </c>
      <c r="I14" s="13">
        <v>0.19695916594265855</v>
      </c>
      <c r="J14" s="12">
        <v>2267</v>
      </c>
      <c r="K14" s="13">
        <v>0.19695916594265855</v>
      </c>
      <c r="L14" s="12">
        <v>4387</v>
      </c>
      <c r="M14" s="13">
        <v>0.38114682884448303</v>
      </c>
      <c r="N14" s="12">
        <v>4423</v>
      </c>
      <c r="O14" s="13">
        <f t="shared" ref="O14:O16" si="12">N14/C14</f>
        <v>0.38427454387489141</v>
      </c>
      <c r="P14" s="12">
        <v>4428</v>
      </c>
      <c r="Q14" s="13">
        <f t="shared" ref="Q14:Q16" si="13">P14/D14</f>
        <v>0.38470894874022588</v>
      </c>
      <c r="R14" s="12">
        <v>6797</v>
      </c>
      <c r="S14" s="13">
        <f t="shared" ref="S14:S16" si="14">R14/D14</f>
        <v>0.59052997393570805</v>
      </c>
      <c r="T14" s="12">
        <v>6845</v>
      </c>
      <c r="U14" s="13">
        <f t="shared" ref="U14:U16" si="15">T14/D14</f>
        <v>0.59470026064291925</v>
      </c>
      <c r="V14" s="12">
        <v>6845</v>
      </c>
      <c r="W14" s="13">
        <f t="shared" ref="W14:W16" si="16">V14/D14</f>
        <v>0.59470026064291925</v>
      </c>
      <c r="X14" s="12">
        <v>9309</v>
      </c>
      <c r="Y14" s="42">
        <f t="shared" ref="Y14:Y16" si="17">X14/E14</f>
        <v>0.80877497827975675</v>
      </c>
      <c r="Z14" s="12">
        <v>9353</v>
      </c>
      <c r="AA14" s="42">
        <v>0.81259774109470029</v>
      </c>
    </row>
    <row r="15" spans="1:27" ht="15.75" thickBot="1" x14ac:dyDescent="0.3">
      <c r="A15" s="11">
        <v>3882</v>
      </c>
      <c r="B15" s="11" t="s">
        <v>22</v>
      </c>
      <c r="C15" s="12">
        <v>3225</v>
      </c>
      <c r="D15" s="12">
        <v>3225</v>
      </c>
      <c r="E15" s="12">
        <v>3225</v>
      </c>
      <c r="F15" s="12">
        <v>0</v>
      </c>
      <c r="G15" s="13">
        <v>0</v>
      </c>
      <c r="H15" s="12">
        <v>0</v>
      </c>
      <c r="I15" s="13">
        <v>0</v>
      </c>
      <c r="J15" s="12">
        <v>0</v>
      </c>
      <c r="K15" s="13">
        <v>0</v>
      </c>
      <c r="L15" s="12">
        <v>0</v>
      </c>
      <c r="M15" s="13">
        <v>0</v>
      </c>
      <c r="N15" s="12">
        <v>0</v>
      </c>
      <c r="O15" s="13">
        <f t="shared" si="12"/>
        <v>0</v>
      </c>
      <c r="P15" s="12">
        <v>0</v>
      </c>
      <c r="Q15" s="13">
        <f t="shared" si="13"/>
        <v>0</v>
      </c>
      <c r="R15" s="12">
        <v>0</v>
      </c>
      <c r="S15" s="13">
        <f t="shared" si="14"/>
        <v>0</v>
      </c>
      <c r="T15" s="12">
        <v>0</v>
      </c>
      <c r="U15" s="13">
        <f t="shared" si="15"/>
        <v>0</v>
      </c>
      <c r="V15" s="12">
        <v>0</v>
      </c>
      <c r="W15" s="13">
        <f t="shared" si="16"/>
        <v>0</v>
      </c>
      <c r="X15" s="12">
        <v>0</v>
      </c>
      <c r="Y15" s="42">
        <f t="shared" si="17"/>
        <v>0</v>
      </c>
      <c r="Z15" s="12">
        <v>0</v>
      </c>
      <c r="AA15" s="42">
        <v>0</v>
      </c>
    </row>
    <row r="16" spans="1:27" ht="15.75" thickBot="1" x14ac:dyDescent="0.3">
      <c r="A16" s="11" t="s">
        <v>23</v>
      </c>
      <c r="B16" s="11" t="s">
        <v>17</v>
      </c>
      <c r="C16" s="12">
        <v>7000</v>
      </c>
      <c r="D16" s="12">
        <v>18054</v>
      </c>
      <c r="E16" s="12">
        <v>65821</v>
      </c>
      <c r="F16" s="12">
        <v>4822.71</v>
      </c>
      <c r="G16" s="13">
        <v>0.68895857142857142</v>
      </c>
      <c r="H16" s="12">
        <v>9265.380000000001</v>
      </c>
      <c r="I16" s="13">
        <v>1.3236257142857144</v>
      </c>
      <c r="J16" s="12">
        <v>11448.73</v>
      </c>
      <c r="K16" s="13">
        <v>1.6355328571428571</v>
      </c>
      <c r="L16" s="12">
        <v>11977.38</v>
      </c>
      <c r="M16" s="13">
        <v>1.7110542857142856</v>
      </c>
      <c r="N16" s="12">
        <v>23230.39</v>
      </c>
      <c r="O16" s="13">
        <f t="shared" si="12"/>
        <v>3.3186271428571428</v>
      </c>
      <c r="P16" s="12">
        <v>30277.88</v>
      </c>
      <c r="Q16" s="13">
        <f t="shared" si="13"/>
        <v>1.6770732247701341</v>
      </c>
      <c r="R16" s="12">
        <v>38248.35</v>
      </c>
      <c r="S16" s="13">
        <f t="shared" si="14"/>
        <v>2.1185526753074111</v>
      </c>
      <c r="T16" s="12">
        <v>63625.61</v>
      </c>
      <c r="U16" s="13">
        <f t="shared" si="15"/>
        <v>3.5241835604298215</v>
      </c>
      <c r="V16" s="12">
        <v>72219.259999999995</v>
      </c>
      <c r="W16" s="13">
        <f t="shared" si="16"/>
        <v>4.000180569402902</v>
      </c>
      <c r="X16" s="12">
        <v>94223.611000000004</v>
      </c>
      <c r="Y16" s="42">
        <f t="shared" si="17"/>
        <v>1.4315129062153418</v>
      </c>
      <c r="Z16" s="12">
        <v>106104.81000000001</v>
      </c>
      <c r="AA16" s="42">
        <v>1.6120206317132832</v>
      </c>
    </row>
    <row r="17" spans="1:27" ht="16.5" thickTop="1" thickBot="1" x14ac:dyDescent="0.3">
      <c r="A17" s="6"/>
      <c r="B17" s="6" t="s">
        <v>24</v>
      </c>
      <c r="C17" s="7">
        <v>10508785</v>
      </c>
      <c r="D17" s="7">
        <v>10537917</v>
      </c>
      <c r="E17" s="7">
        <v>10709202</v>
      </c>
      <c r="F17" s="7">
        <v>754334</v>
      </c>
      <c r="G17" s="8">
        <v>7.1781276332135449E-2</v>
      </c>
      <c r="H17" s="7">
        <v>1566047.3500000003</v>
      </c>
      <c r="I17" s="8">
        <v>0.14902268435409044</v>
      </c>
      <c r="J17" s="7">
        <v>2496026.089999998</v>
      </c>
      <c r="K17" s="8">
        <v>0.23751804704349722</v>
      </c>
      <c r="L17" s="7">
        <v>3383849.8900000006</v>
      </c>
      <c r="M17" s="8">
        <v>0.3220020097470831</v>
      </c>
      <c r="N17" s="7">
        <f>N18+N22</f>
        <v>4236425.88</v>
      </c>
      <c r="O17" s="8">
        <f>N17/C17</f>
        <v>0.40313184445204653</v>
      </c>
      <c r="P17" s="7">
        <v>5155745.24</v>
      </c>
      <c r="Q17" s="8">
        <f>P17/D17</f>
        <v>0.48925658078346984</v>
      </c>
      <c r="R17" s="7">
        <f>R18+R22</f>
        <v>5898269.3399999999</v>
      </c>
      <c r="S17" s="8">
        <f>R17/D17</f>
        <v>0.5597187129107204</v>
      </c>
      <c r="T17" s="7">
        <f>T18+T22</f>
        <v>6524551.7800000003</v>
      </c>
      <c r="U17" s="8">
        <f>T17/D17</f>
        <v>0.6191500445486523</v>
      </c>
      <c r="V17" s="7">
        <v>7310477.5499999998</v>
      </c>
      <c r="W17" s="8">
        <f>V17/D17</f>
        <v>0.69373079613361921</v>
      </c>
      <c r="X17" s="7">
        <v>8201988.4699999997</v>
      </c>
      <c r="Y17" s="53">
        <f>X17/E17</f>
        <v>0.76588231970972254</v>
      </c>
      <c r="Z17" s="7">
        <v>9165811.3400000054</v>
      </c>
      <c r="AA17" s="53">
        <v>0.85588180980849971</v>
      </c>
    </row>
    <row r="18" spans="1:27" ht="16.5" thickTop="1" thickBot="1" x14ac:dyDescent="0.3">
      <c r="A18" s="6">
        <v>4</v>
      </c>
      <c r="B18" s="6" t="s">
        <v>25</v>
      </c>
      <c r="C18" s="7">
        <v>796852</v>
      </c>
      <c r="D18" s="7">
        <v>675543</v>
      </c>
      <c r="E18" s="7">
        <v>745128</v>
      </c>
      <c r="F18" s="7">
        <v>48776.600000000006</v>
      </c>
      <c r="G18" s="8">
        <v>6.1211617715711333E-2</v>
      </c>
      <c r="H18" s="7">
        <v>83951.25</v>
      </c>
      <c r="I18" s="8">
        <v>0.10535362903023397</v>
      </c>
      <c r="J18" s="7">
        <v>162629.74</v>
      </c>
      <c r="K18" s="8">
        <v>0.20409027021328929</v>
      </c>
      <c r="L18" s="7">
        <v>238152.7</v>
      </c>
      <c r="M18" s="8">
        <v>0.29886691631570228</v>
      </c>
      <c r="N18" s="7">
        <f>SUM(N19:N21)</f>
        <v>280693.49</v>
      </c>
      <c r="O18" s="8">
        <f>N18/C18</f>
        <v>0.35225297796830529</v>
      </c>
      <c r="P18" s="7">
        <v>343237.26</v>
      </c>
      <c r="Q18" s="8">
        <f>P18/D18</f>
        <v>0.50809091353178115</v>
      </c>
      <c r="R18" s="7">
        <f>R19+R20+R21</f>
        <v>381860.16</v>
      </c>
      <c r="S18" s="8">
        <f>R18/D18</f>
        <v>0.56526403204533238</v>
      </c>
      <c r="T18" s="7">
        <f>SUM(T19:T21)</f>
        <v>405807.89999999997</v>
      </c>
      <c r="U18" s="8">
        <f>T18/D18</f>
        <v>0.60071364813194716</v>
      </c>
      <c r="V18" s="7">
        <v>468920.91</v>
      </c>
      <c r="W18" s="8">
        <f>V18/D18</f>
        <v>0.69413924798273385</v>
      </c>
      <c r="X18" s="7">
        <v>498309.57</v>
      </c>
      <c r="Y18" s="53">
        <f>X18/E18</f>
        <v>0.6687570055077785</v>
      </c>
      <c r="Z18" s="7">
        <v>531964.06000000006</v>
      </c>
      <c r="AA18" s="53">
        <v>0.71392305751495055</v>
      </c>
    </row>
    <row r="19" spans="1:27" ht="16.5" thickTop="1" thickBot="1" x14ac:dyDescent="0.3">
      <c r="A19" s="11">
        <v>413</v>
      </c>
      <c r="B19" s="11" t="s">
        <v>26</v>
      </c>
      <c r="C19" s="12">
        <v>556885</v>
      </c>
      <c r="D19" s="12">
        <v>424275</v>
      </c>
      <c r="E19" s="12">
        <v>434167</v>
      </c>
      <c r="F19" s="12">
        <v>44451.91</v>
      </c>
      <c r="G19" s="13">
        <v>7.9822422941900034E-2</v>
      </c>
      <c r="H19" s="12">
        <v>74029.56</v>
      </c>
      <c r="I19" s="13">
        <v>0.13293509431929393</v>
      </c>
      <c r="J19" s="12">
        <v>105110.89000000001</v>
      </c>
      <c r="K19" s="13">
        <v>0.18874792820779876</v>
      </c>
      <c r="L19" s="12">
        <v>135294.39999999999</v>
      </c>
      <c r="M19" s="13">
        <v>0.24294854413388758</v>
      </c>
      <c r="N19" s="12">
        <v>162474.21</v>
      </c>
      <c r="O19" s="13">
        <f>N19/C19</f>
        <v>0.29175540731030641</v>
      </c>
      <c r="P19" s="12">
        <v>203075.09</v>
      </c>
      <c r="Q19" s="13">
        <f>P19/D19</f>
        <v>0.47864024512403514</v>
      </c>
      <c r="R19" s="12">
        <v>227122.98</v>
      </c>
      <c r="S19" s="13">
        <f>R19/D19</f>
        <v>0.53532020505568323</v>
      </c>
      <c r="T19" s="12">
        <v>249135.72</v>
      </c>
      <c r="U19" s="13">
        <f>T19/D19</f>
        <v>0.58720339402510169</v>
      </c>
      <c r="V19" s="12">
        <v>284369.73</v>
      </c>
      <c r="W19" s="13">
        <f t="shared" ref="W19:W20" si="18">V19/C19</f>
        <v>0.51064354399920986</v>
      </c>
      <c r="X19" s="12">
        <v>290181.67</v>
      </c>
      <c r="Y19" s="42">
        <f>X19/E19</f>
        <v>0.66836417783940272</v>
      </c>
      <c r="Z19" s="12">
        <v>314183.15999999997</v>
      </c>
      <c r="AA19" s="42">
        <v>0.72364587819894177</v>
      </c>
    </row>
    <row r="20" spans="1:27" ht="15.75" thickBot="1" x14ac:dyDescent="0.3">
      <c r="A20" s="11">
        <v>4500</v>
      </c>
      <c r="B20" s="11" t="s">
        <v>27</v>
      </c>
      <c r="C20" s="12">
        <v>157804</v>
      </c>
      <c r="D20" s="12">
        <v>173482</v>
      </c>
      <c r="E20" s="12">
        <v>233175</v>
      </c>
      <c r="F20" s="12">
        <v>4324.6899999999996</v>
      </c>
      <c r="G20" s="13">
        <v>2.7405452333274186E-2</v>
      </c>
      <c r="H20" s="12">
        <v>9421.69</v>
      </c>
      <c r="I20" s="13">
        <v>5.9705013814605461E-2</v>
      </c>
      <c r="J20" s="12">
        <v>33941.050000000003</v>
      </c>
      <c r="K20" s="13">
        <v>0.21508358470000763</v>
      </c>
      <c r="L20" s="12">
        <v>61036.79</v>
      </c>
      <c r="M20" s="13">
        <v>0.38678861118856306</v>
      </c>
      <c r="N20" s="12">
        <v>70035.460000000006</v>
      </c>
      <c r="O20" s="13">
        <f t="shared" ref="O20:O21" si="19">N20/C20</f>
        <v>0.44381295784644248</v>
      </c>
      <c r="P20" s="12">
        <v>90361.07</v>
      </c>
      <c r="Q20" s="13">
        <f t="shared" ref="Q20:Q21" si="20">P20/D20</f>
        <v>0.52086712166103688</v>
      </c>
      <c r="R20" s="12">
        <v>103426.08</v>
      </c>
      <c r="S20" s="13">
        <f t="shared" ref="S20:S21" si="21">R20/D20</f>
        <v>0.59617758614726601</v>
      </c>
      <c r="T20" s="12">
        <v>105326.08</v>
      </c>
      <c r="U20" s="13">
        <f t="shared" ref="U20:U21" si="22">T20/D20</f>
        <v>0.60712973103837864</v>
      </c>
      <c r="V20" s="12">
        <v>131705.07999999999</v>
      </c>
      <c r="W20" s="13">
        <f t="shared" si="18"/>
        <v>0.83461179691262566</v>
      </c>
      <c r="X20" s="12">
        <v>148361.57999999999</v>
      </c>
      <c r="Y20" s="42">
        <f t="shared" ref="Y20:Y21" si="23">X20/E20</f>
        <v>0.63626709552910898</v>
      </c>
      <c r="Z20" s="12">
        <v>157214.57999999999</v>
      </c>
      <c r="AA20" s="42">
        <v>0.67423428755226755</v>
      </c>
    </row>
    <row r="21" spans="1:27" ht="15.75" thickBot="1" x14ac:dyDescent="0.3">
      <c r="A21" s="11">
        <v>452</v>
      </c>
      <c r="B21" s="11" t="s">
        <v>28</v>
      </c>
      <c r="C21" s="12">
        <v>82163</v>
      </c>
      <c r="D21" s="12">
        <v>77786</v>
      </c>
      <c r="E21" s="12">
        <v>77786</v>
      </c>
      <c r="F21" s="12">
        <v>0</v>
      </c>
      <c r="G21" s="13">
        <v>0</v>
      </c>
      <c r="H21" s="12">
        <v>500</v>
      </c>
      <c r="I21" s="13">
        <v>6.0854642600684005E-3</v>
      </c>
      <c r="J21" s="12">
        <v>23577.8</v>
      </c>
      <c r="K21" s="13">
        <v>0.28696371846208146</v>
      </c>
      <c r="L21" s="12">
        <v>41821.510000000009</v>
      </c>
      <c r="M21" s="13">
        <v>0.50900660881418658</v>
      </c>
      <c r="N21" s="12">
        <v>48183.82</v>
      </c>
      <c r="O21" s="13">
        <f t="shared" si="19"/>
        <v>0.58644182904713804</v>
      </c>
      <c r="P21" s="12">
        <v>49801.1</v>
      </c>
      <c r="Q21" s="13">
        <f t="shared" si="20"/>
        <v>0.64023217545573752</v>
      </c>
      <c r="R21" s="12">
        <v>51311.1</v>
      </c>
      <c r="S21" s="13">
        <f t="shared" si="21"/>
        <v>0.65964440901961796</v>
      </c>
      <c r="T21" s="12">
        <v>51346.1</v>
      </c>
      <c r="U21" s="13">
        <f t="shared" si="22"/>
        <v>0.66009436145321776</v>
      </c>
      <c r="V21" s="12">
        <v>52846.1</v>
      </c>
      <c r="W21" s="13">
        <f>V21/C21</f>
        <v>0.64318610566800138</v>
      </c>
      <c r="X21" s="12">
        <v>59766.32</v>
      </c>
      <c r="Y21" s="42">
        <f t="shared" si="23"/>
        <v>0.76834288946597074</v>
      </c>
      <c r="Z21" s="12">
        <v>60566.320000000007</v>
      </c>
      <c r="AA21" s="42">
        <v>0.77862751651968232</v>
      </c>
    </row>
    <row r="22" spans="1:27" ht="16.5" thickTop="1" thickBot="1" x14ac:dyDescent="0.3">
      <c r="A22" s="6">
        <v>5.6</v>
      </c>
      <c r="B22" s="6" t="s">
        <v>29</v>
      </c>
      <c r="C22" s="7">
        <v>9711933</v>
      </c>
      <c r="D22" s="7">
        <v>9862374</v>
      </c>
      <c r="E22" s="7">
        <v>9964074</v>
      </c>
      <c r="F22" s="7">
        <v>705557.4</v>
      </c>
      <c r="G22" s="8">
        <v>7.2648503650097257E-2</v>
      </c>
      <c r="H22" s="7">
        <v>1482096.1000000003</v>
      </c>
      <c r="I22" s="8">
        <v>0.1526056759246589</v>
      </c>
      <c r="J22" s="7">
        <v>2333396.3499999982</v>
      </c>
      <c r="K22" s="8">
        <v>0.24026075447596254</v>
      </c>
      <c r="L22" s="7">
        <v>3145697.1900000004</v>
      </c>
      <c r="M22" s="8">
        <v>0.32390021533303415</v>
      </c>
      <c r="N22" s="7">
        <f>SUM(N23:N25)</f>
        <v>3955732.39</v>
      </c>
      <c r="O22" s="8">
        <f>N22/C22</f>
        <v>0.40730639204368485</v>
      </c>
      <c r="P22" s="7">
        <v>4812507.9800000004</v>
      </c>
      <c r="Q22" s="8">
        <f>P22/D22</f>
        <v>0.48796648555408673</v>
      </c>
      <c r="R22" s="7">
        <f>R23+R24+R25</f>
        <v>5516409.1799999997</v>
      </c>
      <c r="S22" s="8">
        <f>R22/D22</f>
        <v>0.55933887520388093</v>
      </c>
      <c r="T22" s="7">
        <f>SUM(T23:T25)</f>
        <v>6118743.8799999999</v>
      </c>
      <c r="U22" s="8">
        <f>T22/D22</f>
        <v>0.62041288233441561</v>
      </c>
      <c r="V22" s="7">
        <v>6841556.6399999997</v>
      </c>
      <c r="W22" s="8">
        <f>V22/C22</f>
        <v>0.70444850062289344</v>
      </c>
      <c r="X22" s="7">
        <v>7703678.9000000004</v>
      </c>
      <c r="Y22" s="53">
        <f>X22/E22</f>
        <v>0.77314549249634235</v>
      </c>
      <c r="Z22" s="7">
        <v>8633847.2800000049</v>
      </c>
      <c r="AA22" s="53">
        <v>0.86649769235921059</v>
      </c>
    </row>
    <row r="23" spans="1:27" ht="16.5" thickTop="1" thickBot="1" x14ac:dyDescent="0.3">
      <c r="A23" s="11">
        <v>50</v>
      </c>
      <c r="B23" s="11" t="s">
        <v>30</v>
      </c>
      <c r="C23" s="12">
        <v>6256222</v>
      </c>
      <c r="D23" s="12">
        <v>6258471</v>
      </c>
      <c r="E23" s="12">
        <v>6296849</v>
      </c>
      <c r="F23" s="12">
        <v>490728.74000000022</v>
      </c>
      <c r="G23" s="13">
        <v>7.8438511293237395E-2</v>
      </c>
      <c r="H23" s="12">
        <v>989693.47</v>
      </c>
      <c r="I23" s="13">
        <v>0.15819347043631124</v>
      </c>
      <c r="J23" s="12">
        <v>1491539.3199999987</v>
      </c>
      <c r="K23" s="13">
        <v>0.23840895032177545</v>
      </c>
      <c r="L23" s="12">
        <v>1989140.7300000014</v>
      </c>
      <c r="M23" s="13">
        <v>0.31794599520285588</v>
      </c>
      <c r="N23" s="12">
        <v>2493415.9500000002</v>
      </c>
      <c r="O23" s="13">
        <f>N23/C23</f>
        <v>0.39854978771533367</v>
      </c>
      <c r="P23" s="12">
        <v>3070216.94</v>
      </c>
      <c r="Q23" s="13">
        <f>P23/D23</f>
        <v>0.49056981170001424</v>
      </c>
      <c r="R23" s="12">
        <v>3584442.39</v>
      </c>
      <c r="S23" s="13">
        <f>R23/D23</f>
        <v>0.57273452093969923</v>
      </c>
      <c r="T23" s="12">
        <v>4028371.15</v>
      </c>
      <c r="U23" s="13">
        <f>T23/D23</f>
        <v>0.64366698351722007</v>
      </c>
      <c r="V23" s="12">
        <v>4507739.0999999996</v>
      </c>
      <c r="W23" s="13">
        <f>V23/C23</f>
        <v>0.72052096297094315</v>
      </c>
      <c r="X23" s="12">
        <v>5020231.7</v>
      </c>
      <c r="Y23" s="42">
        <f>X23/E23</f>
        <v>0.797260931618338</v>
      </c>
      <c r="Z23" s="12">
        <v>5598342.4400000004</v>
      </c>
      <c r="AA23" s="42">
        <v>0.88907043562956678</v>
      </c>
    </row>
    <row r="24" spans="1:27" ht="15.75" thickBot="1" x14ac:dyDescent="0.3">
      <c r="A24" s="11">
        <v>55</v>
      </c>
      <c r="B24" s="11" t="s">
        <v>31</v>
      </c>
      <c r="C24" s="12">
        <v>3395411</v>
      </c>
      <c r="D24" s="12">
        <v>3538818</v>
      </c>
      <c r="E24" s="12">
        <v>3570920</v>
      </c>
      <c r="F24" s="12">
        <v>214748.1599999998</v>
      </c>
      <c r="G24" s="13">
        <v>6.3246587821032499E-2</v>
      </c>
      <c r="H24" s="12">
        <v>490175.31000000017</v>
      </c>
      <c r="I24" s="13">
        <v>0.14436405784159861</v>
      </c>
      <c r="J24" s="12">
        <v>838637.04999999981</v>
      </c>
      <c r="K24" s="13">
        <v>0.24699132152190112</v>
      </c>
      <c r="L24" s="12">
        <v>1151133.2899999993</v>
      </c>
      <c r="M24" s="13">
        <v>0.33902620036278358</v>
      </c>
      <c r="N24" s="12">
        <v>1454604.05</v>
      </c>
      <c r="O24" s="13">
        <f t="shared" ref="O24:O25" si="24">N24/C24</f>
        <v>0.42840293855441947</v>
      </c>
      <c r="P24" s="12">
        <v>1733123.9</v>
      </c>
      <c r="Q24" s="13">
        <f t="shared" ref="Q24:Q38" si="25">P24/D24</f>
        <v>0.48974654814121549</v>
      </c>
      <c r="R24" s="12">
        <v>1920715.96</v>
      </c>
      <c r="S24" s="13">
        <f t="shared" ref="S24:S25" si="26">R24/D24</f>
        <v>0.54275635537063505</v>
      </c>
      <c r="T24" s="12">
        <v>2066621.9</v>
      </c>
      <c r="U24" s="13">
        <f t="shared" ref="U24:U25" si="27">T24/D24</f>
        <v>0.58398648927410224</v>
      </c>
      <c r="V24" s="12">
        <v>2308380.9700000002</v>
      </c>
      <c r="W24" s="13">
        <f t="shared" ref="W24:W25" si="28">V24/C24</f>
        <v>0.67985318124963379</v>
      </c>
      <c r="X24" s="12">
        <v>2625963.42</v>
      </c>
      <c r="Y24" s="42">
        <f t="shared" ref="Y24:Y38" si="29">X24/E24</f>
        <v>0.73537447492522934</v>
      </c>
      <c r="Z24" s="12">
        <v>2962679.110000005</v>
      </c>
      <c r="AA24" s="42">
        <v>0.82966829556528987</v>
      </c>
    </row>
    <row r="25" spans="1:27" ht="15.75" thickBot="1" x14ac:dyDescent="0.3">
      <c r="A25" s="11">
        <v>60</v>
      </c>
      <c r="B25" s="11" t="s">
        <v>32</v>
      </c>
      <c r="C25" s="12">
        <v>60300</v>
      </c>
      <c r="D25" s="12">
        <v>65085</v>
      </c>
      <c r="E25" s="12">
        <v>96305</v>
      </c>
      <c r="F25" s="12">
        <v>80.5</v>
      </c>
      <c r="G25" s="13">
        <v>1.3349917081260365E-3</v>
      </c>
      <c r="H25" s="12">
        <v>2227.3200000000002</v>
      </c>
      <c r="I25" s="13">
        <v>3.6937313432835822E-2</v>
      </c>
      <c r="J25" s="12">
        <v>3219.98</v>
      </c>
      <c r="K25" s="13">
        <v>5.3399336650082917E-2</v>
      </c>
      <c r="L25" s="12">
        <v>5423.1699999999992</v>
      </c>
      <c r="M25" s="13">
        <v>8.9936484245439458E-2</v>
      </c>
      <c r="N25" s="12">
        <v>7712.39</v>
      </c>
      <c r="O25" s="13">
        <f t="shared" si="24"/>
        <v>0.12790033167495854</v>
      </c>
      <c r="P25" s="12">
        <v>9167.14</v>
      </c>
      <c r="Q25" s="13">
        <f t="shared" si="25"/>
        <v>0.14084873626795727</v>
      </c>
      <c r="R25" s="12">
        <v>11250.83</v>
      </c>
      <c r="S25" s="13">
        <f t="shared" si="26"/>
        <v>0.17286363985557349</v>
      </c>
      <c r="T25" s="12">
        <v>23750.83</v>
      </c>
      <c r="U25" s="13">
        <f t="shared" si="27"/>
        <v>0.36492018130137516</v>
      </c>
      <c r="V25" s="12">
        <v>25436.57</v>
      </c>
      <c r="W25" s="13">
        <f t="shared" si="28"/>
        <v>0.42183366500829189</v>
      </c>
      <c r="X25" s="12">
        <v>57483.78</v>
      </c>
      <c r="Y25" s="42">
        <f t="shared" si="29"/>
        <v>0.59689299620995795</v>
      </c>
      <c r="Z25" s="12">
        <v>72825.73</v>
      </c>
      <c r="AA25" s="42">
        <v>0.75619884741186849</v>
      </c>
    </row>
    <row r="26" spans="1:27" ht="16.5" thickTop="1" thickBot="1" x14ac:dyDescent="0.3">
      <c r="A26" s="6"/>
      <c r="B26" s="6" t="s">
        <v>33</v>
      </c>
      <c r="C26" s="7">
        <v>1220420</v>
      </c>
      <c r="D26" s="7">
        <v>1244019.82</v>
      </c>
      <c r="E26" s="7">
        <v>1190566</v>
      </c>
      <c r="F26" s="7">
        <v>959615.8</v>
      </c>
      <c r="G26" s="8">
        <v>0.78629963455203955</v>
      </c>
      <c r="H26" s="7">
        <v>1008222.1099999996</v>
      </c>
      <c r="I26" s="8">
        <v>0.82612716114124618</v>
      </c>
      <c r="J26" s="7">
        <v>1136831.3300000019</v>
      </c>
      <c r="K26" s="8">
        <v>0.93150827583946672</v>
      </c>
      <c r="L26" s="7">
        <v>1447080.8899999997</v>
      </c>
      <c r="M26" s="8">
        <v>1.1857236770947703</v>
      </c>
      <c r="N26" s="7">
        <f>N2-N17</f>
        <v>1676690.7599999998</v>
      </c>
      <c r="O26" s="8">
        <f>N26/C26</f>
        <v>1.3738637190475409</v>
      </c>
      <c r="P26" s="7">
        <v>1808823.6</v>
      </c>
      <c r="Q26" s="8">
        <f t="shared" si="25"/>
        <v>1.4540150976051169</v>
      </c>
      <c r="R26" s="7">
        <f>R2-R17</f>
        <v>1903508.9900000002</v>
      </c>
      <c r="S26" s="8">
        <f>R26/C26</f>
        <v>1.5597163189721572</v>
      </c>
      <c r="T26" s="7">
        <f>T2-T17</f>
        <v>2075227.0799999991</v>
      </c>
      <c r="U26" s="8">
        <f>T26/D26</f>
        <v>1.6681623931039933</v>
      </c>
      <c r="V26" s="7">
        <f>V2-V17</f>
        <v>2097512.2199999997</v>
      </c>
      <c r="W26" s="8">
        <f>V26/D26</f>
        <v>1.6860762073710367</v>
      </c>
      <c r="X26" s="7">
        <f>X2-X17</f>
        <v>2330382.2600000007</v>
      </c>
      <c r="Y26" s="53">
        <f>X26/E26</f>
        <v>1.9573734341481284</v>
      </c>
      <c r="Z26" s="7">
        <v>2219898.5899999943</v>
      </c>
      <c r="AA26" s="53">
        <v>1.8645744277638525</v>
      </c>
    </row>
    <row r="27" spans="1:27" ht="16.5" thickTop="1" thickBot="1" x14ac:dyDescent="0.3">
      <c r="A27" s="6"/>
      <c r="B27" s="6" t="s">
        <v>34</v>
      </c>
      <c r="C27" s="7">
        <v>-2192847</v>
      </c>
      <c r="D27" s="7">
        <v>-2216247</v>
      </c>
      <c r="E27" s="7">
        <v>-1511389</v>
      </c>
      <c r="F27" s="7">
        <v>-75580.84</v>
      </c>
      <c r="G27" s="8">
        <v>3.4466991997161682E-2</v>
      </c>
      <c r="H27" s="7">
        <v>-207038.42</v>
      </c>
      <c r="I27" s="8">
        <v>9.4415351367423267E-2</v>
      </c>
      <c r="J27" s="7">
        <v>-119004.43000000002</v>
      </c>
      <c r="K27" s="8">
        <v>5.4269372190581477E-2</v>
      </c>
      <c r="L27" s="7">
        <v>-46111.909999999996</v>
      </c>
      <c r="M27" s="8">
        <v>2.1028329837877426E-2</v>
      </c>
      <c r="N27" s="7">
        <f>SUM(N28:N34)</f>
        <v>-205455.91999999998</v>
      </c>
      <c r="O27" s="8">
        <f>N27/C27</f>
        <v>9.3693686791645733E-2</v>
      </c>
      <c r="P27" s="7">
        <v>-249427.64</v>
      </c>
      <c r="Q27" s="8">
        <f t="shared" si="25"/>
        <v>0.11254505477051972</v>
      </c>
      <c r="R27" s="7">
        <f>SUM(R28:R34)</f>
        <v>-325508.5400000001</v>
      </c>
      <c r="S27" s="8">
        <f>R27/C27</f>
        <v>0.14844106314758854</v>
      </c>
      <c r="T27" s="7">
        <f>SUM(T28:T34)</f>
        <v>-634834.63</v>
      </c>
      <c r="U27" s="8">
        <f>T27/D27</f>
        <v>0.28644579327123737</v>
      </c>
      <c r="V27" s="7">
        <f>SUM(V28:V34)</f>
        <v>-740985.98</v>
      </c>
      <c r="W27" s="8">
        <f>V27/D27</f>
        <v>0.33434268833753639</v>
      </c>
      <c r="X27" s="7">
        <f>SUM(X28:X34)</f>
        <v>-1169251.8699999999</v>
      </c>
      <c r="Y27" s="53">
        <f>X27/E27</f>
        <v>0.77362735205827216</v>
      </c>
      <c r="Z27" s="7">
        <v>-1374377.9600000002</v>
      </c>
      <c r="AA27" s="53">
        <v>0.90934760012147775</v>
      </c>
    </row>
    <row r="28" spans="1:27" ht="16.5" thickTop="1" thickBot="1" x14ac:dyDescent="0.3">
      <c r="A28" s="11">
        <v>381</v>
      </c>
      <c r="B28" s="11" t="s">
        <v>35</v>
      </c>
      <c r="C28" s="12">
        <v>34000</v>
      </c>
      <c r="D28" s="12">
        <v>34000</v>
      </c>
      <c r="E28" s="12">
        <v>34000</v>
      </c>
      <c r="F28" s="12">
        <v>2350</v>
      </c>
      <c r="G28" s="13">
        <v>6.9117647058823534E-2</v>
      </c>
      <c r="H28" s="12">
        <v>2590</v>
      </c>
      <c r="I28" s="13">
        <v>7.617647058823529E-2</v>
      </c>
      <c r="J28" s="12">
        <v>4770</v>
      </c>
      <c r="K28" s="13">
        <v>0.14029411764705882</v>
      </c>
      <c r="L28" s="12">
        <v>5250</v>
      </c>
      <c r="M28" s="13">
        <v>0.15441176470588236</v>
      </c>
      <c r="N28" s="12">
        <v>5250</v>
      </c>
      <c r="O28" s="13">
        <f>N28/C28</f>
        <v>0.15441176470588236</v>
      </c>
      <c r="P28" s="12">
        <v>5250</v>
      </c>
      <c r="Q28" s="13">
        <f t="shared" si="25"/>
        <v>0.15441176470588236</v>
      </c>
      <c r="R28" s="12">
        <v>5250</v>
      </c>
      <c r="S28" s="13">
        <f>R28/D28</f>
        <v>0.15441176470588236</v>
      </c>
      <c r="T28" s="12">
        <v>4850</v>
      </c>
      <c r="U28" s="13">
        <f>T28/D28</f>
        <v>0.1426470588235294</v>
      </c>
      <c r="V28" s="12">
        <v>5070</v>
      </c>
      <c r="W28" s="13">
        <f>V28/D28</f>
        <v>0.14911764705882352</v>
      </c>
      <c r="X28" s="12">
        <v>11370</v>
      </c>
      <c r="Y28" s="42">
        <f t="shared" si="29"/>
        <v>0.33441176470588235</v>
      </c>
      <c r="Z28" s="12">
        <v>13975</v>
      </c>
      <c r="AA28" s="42">
        <v>0.41102941176470587</v>
      </c>
    </row>
    <row r="29" spans="1:27" ht="15.75" thickBot="1" x14ac:dyDescent="0.3">
      <c r="A29" s="11">
        <v>15</v>
      </c>
      <c r="B29" s="11" t="s">
        <v>36</v>
      </c>
      <c r="C29" s="12">
        <v>-3263209</v>
      </c>
      <c r="D29" s="12">
        <v>-3399609</v>
      </c>
      <c r="E29" s="12">
        <v>-2170912</v>
      </c>
      <c r="F29" s="12">
        <v>-61745.97</v>
      </c>
      <c r="G29" s="13">
        <v>1.8921855756097755E-2</v>
      </c>
      <c r="H29" s="12">
        <v>-189458.89</v>
      </c>
      <c r="I29" s="13">
        <v>5.8059073139354545E-2</v>
      </c>
      <c r="J29" s="12">
        <v>-200739.30000000002</v>
      </c>
      <c r="K29" s="13">
        <v>6.1515918839400115E-2</v>
      </c>
      <c r="L29" s="12">
        <v>-200039.29</v>
      </c>
      <c r="M29" s="13">
        <v>6.1301403005446481E-2</v>
      </c>
      <c r="N29" s="12">
        <v>-356518.99</v>
      </c>
      <c r="O29" s="13">
        <f t="shared" ref="O29:O34" si="30">N29/C29</f>
        <v>0.10925410845581757</v>
      </c>
      <c r="P29" s="12">
        <v>-391881.72</v>
      </c>
      <c r="Q29" s="13">
        <f t="shared" si="25"/>
        <v>0.11527258575912699</v>
      </c>
      <c r="R29" s="12">
        <v>-557187.41</v>
      </c>
      <c r="S29" s="13">
        <f t="shared" ref="S29:S34" si="31">R29/D29</f>
        <v>0.16389749821229443</v>
      </c>
      <c r="T29" s="12">
        <v>-862848</v>
      </c>
      <c r="U29" s="13">
        <f t="shared" ref="U29:U34" si="32">T29/D29</f>
        <v>0.25380801145072862</v>
      </c>
      <c r="V29" s="12">
        <v>-1014769.85</v>
      </c>
      <c r="W29" s="13">
        <f t="shared" ref="W29:W34" si="33">V29/D29</f>
        <v>0.29849604763371318</v>
      </c>
      <c r="X29" s="12">
        <v>-1426207.25</v>
      </c>
      <c r="Y29" s="42">
        <f t="shared" si="29"/>
        <v>0.65696225825828036</v>
      </c>
      <c r="Z29" s="12">
        <v>-1649163.2700000003</v>
      </c>
      <c r="AA29" s="42">
        <v>0.75966380488937379</v>
      </c>
    </row>
    <row r="30" spans="1:27" ht="15.75" thickBot="1" x14ac:dyDescent="0.3">
      <c r="A30" s="11">
        <v>3502</v>
      </c>
      <c r="B30" s="11" t="s">
        <v>37</v>
      </c>
      <c r="C30" s="12">
        <v>1150941</v>
      </c>
      <c r="D30" s="12">
        <v>1275707</v>
      </c>
      <c r="E30" s="12">
        <v>809737</v>
      </c>
      <c r="F30" s="12">
        <v>0</v>
      </c>
      <c r="G30" s="13">
        <v>0</v>
      </c>
      <c r="H30" s="12">
        <v>0</v>
      </c>
      <c r="I30" s="13">
        <v>0</v>
      </c>
      <c r="J30" s="12">
        <v>100000</v>
      </c>
      <c r="K30" s="13">
        <v>8.6885426794249224E-2</v>
      </c>
      <c r="L30" s="12">
        <v>181886.26</v>
      </c>
      <c r="M30" s="13">
        <v>0.15803265328109783</v>
      </c>
      <c r="N30" s="12">
        <v>181886.26</v>
      </c>
      <c r="O30" s="13">
        <f t="shared" si="30"/>
        <v>0.15803265328109783</v>
      </c>
      <c r="P30" s="12">
        <v>181886.26</v>
      </c>
      <c r="Q30" s="13">
        <f t="shared" si="25"/>
        <v>0.1425768299460613</v>
      </c>
      <c r="R30" s="12">
        <v>277291.34999999998</v>
      </c>
      <c r="S30" s="13">
        <f t="shared" si="31"/>
        <v>0.21736288191567499</v>
      </c>
      <c r="T30" s="12">
        <v>277291.34999999998</v>
      </c>
      <c r="U30" s="13">
        <f t="shared" si="32"/>
        <v>0.21736288191567499</v>
      </c>
      <c r="V30" s="12">
        <v>352723.04</v>
      </c>
      <c r="W30" s="13">
        <f t="shared" si="33"/>
        <v>0.2764922039308399</v>
      </c>
      <c r="X30" s="12">
        <v>352723.04</v>
      </c>
      <c r="Y30" s="42">
        <f t="shared" si="29"/>
        <v>0.43560197940812878</v>
      </c>
      <c r="Z30" s="12">
        <v>401128.02999999997</v>
      </c>
      <c r="AA30" s="42">
        <v>0.49538063593487758</v>
      </c>
    </row>
    <row r="31" spans="1:27" ht="15.75" thickBot="1" x14ac:dyDescent="0.3">
      <c r="A31" s="11">
        <v>4502</v>
      </c>
      <c r="B31" s="11" t="s">
        <v>38</v>
      </c>
      <c r="C31" s="12">
        <v>-81135</v>
      </c>
      <c r="D31" s="12">
        <v>-92901</v>
      </c>
      <c r="E31" s="12">
        <v>-149469</v>
      </c>
      <c r="F31" s="12">
        <v>-13460.4</v>
      </c>
      <c r="G31" s="13">
        <v>0.16590127565169163</v>
      </c>
      <c r="H31" s="12">
        <v>-13460.4</v>
      </c>
      <c r="I31" s="13">
        <v>0.16590127565169163</v>
      </c>
      <c r="J31" s="12">
        <v>-13691.6</v>
      </c>
      <c r="K31" s="13">
        <v>0.1687508473531768</v>
      </c>
      <c r="L31" s="12">
        <v>-21435.75</v>
      </c>
      <c r="M31" s="13">
        <v>0.2641985579589573</v>
      </c>
      <c r="N31" s="12">
        <v>-21766.95</v>
      </c>
      <c r="O31" s="13">
        <f t="shared" si="30"/>
        <v>0.26828064337215751</v>
      </c>
      <c r="P31" s="12">
        <v>-28017.95</v>
      </c>
      <c r="Q31" s="13">
        <f t="shared" si="25"/>
        <v>0.30158932627205304</v>
      </c>
      <c r="R31" s="12">
        <v>-31257.279999999999</v>
      </c>
      <c r="S31" s="13">
        <f t="shared" si="31"/>
        <v>0.33645794986060429</v>
      </c>
      <c r="T31" s="12">
        <v>-31697.08</v>
      </c>
      <c r="U31" s="13">
        <f t="shared" si="32"/>
        <v>0.34119202161440676</v>
      </c>
      <c r="V31" s="12">
        <v>-58373.32</v>
      </c>
      <c r="W31" s="13">
        <f t="shared" si="33"/>
        <v>0.62833898451039283</v>
      </c>
      <c r="X31" s="12">
        <v>-79029.08</v>
      </c>
      <c r="Y31" s="42">
        <f t="shared" si="29"/>
        <v>0.52873224548234088</v>
      </c>
      <c r="Z31" s="12">
        <v>-109634.06999999999</v>
      </c>
      <c r="AA31" s="42">
        <v>0.73349035585974343</v>
      </c>
    </row>
    <row r="32" spans="1:27" ht="15.75" thickBot="1" x14ac:dyDescent="0.3">
      <c r="A32" s="11">
        <v>1011</v>
      </c>
      <c r="B32" s="11" t="s">
        <v>39</v>
      </c>
      <c r="C32" s="12">
        <v>0</v>
      </c>
      <c r="D32" s="12">
        <v>0</v>
      </c>
      <c r="E32" s="12">
        <v>-1301</v>
      </c>
      <c r="F32" s="12">
        <v>0</v>
      </c>
      <c r="G32" s="13" t="e">
        <v>#DIV/0!</v>
      </c>
      <c r="H32" s="12">
        <v>-1301</v>
      </c>
      <c r="I32" s="13" t="e">
        <v>#DIV/0!</v>
      </c>
      <c r="J32" s="12">
        <v>-1301</v>
      </c>
      <c r="K32" s="13" t="e">
        <v>#DIV/0!</v>
      </c>
      <c r="L32" s="12">
        <v>-1301</v>
      </c>
      <c r="M32" s="13" t="e">
        <v>#DIV/0!</v>
      </c>
      <c r="N32" s="12">
        <v>-1301</v>
      </c>
      <c r="O32" s="13" t="e">
        <f t="shared" si="30"/>
        <v>#DIV/0!</v>
      </c>
      <c r="P32" s="12">
        <v>-1301</v>
      </c>
      <c r="Q32" s="13" t="e">
        <f t="shared" si="25"/>
        <v>#DIV/0!</v>
      </c>
      <c r="R32" s="12">
        <v>-1301</v>
      </c>
      <c r="S32" s="13" t="e">
        <f t="shared" si="31"/>
        <v>#DIV/0!</v>
      </c>
      <c r="T32" s="12">
        <v>-1301</v>
      </c>
      <c r="U32" s="13" t="e">
        <f t="shared" si="32"/>
        <v>#DIV/0!</v>
      </c>
      <c r="V32" s="12">
        <v>-1301</v>
      </c>
      <c r="W32" s="13" t="e">
        <f t="shared" si="33"/>
        <v>#DIV/0!</v>
      </c>
      <c r="X32" s="12">
        <v>-1301</v>
      </c>
      <c r="Y32" s="42">
        <f t="shared" si="29"/>
        <v>1</v>
      </c>
      <c r="Z32" s="12">
        <v>-1301</v>
      </c>
      <c r="AA32" s="42">
        <v>1</v>
      </c>
    </row>
    <row r="33" spans="1:27" ht="15.75" thickBot="1" x14ac:dyDescent="0.3">
      <c r="A33" s="11">
        <v>655</v>
      </c>
      <c r="B33" s="11" t="s">
        <v>40</v>
      </c>
      <c r="C33" s="12">
        <v>40</v>
      </c>
      <c r="D33" s="12">
        <v>40</v>
      </c>
      <c r="E33" s="12">
        <v>40</v>
      </c>
      <c r="F33" s="12">
        <v>21.24</v>
      </c>
      <c r="G33" s="13">
        <v>0.53099999999999992</v>
      </c>
      <c r="H33" s="12">
        <v>31.04</v>
      </c>
      <c r="I33" s="13">
        <v>0.77600000000000002</v>
      </c>
      <c r="J33" s="12">
        <v>43.81</v>
      </c>
      <c r="K33" s="13">
        <v>1.0952500000000001</v>
      </c>
      <c r="L33" s="12">
        <v>61.65</v>
      </c>
      <c r="M33" s="13">
        <v>1.54125</v>
      </c>
      <c r="N33" s="12">
        <v>78.16</v>
      </c>
      <c r="O33" s="13">
        <f t="shared" si="30"/>
        <v>1.954</v>
      </c>
      <c r="P33" s="12">
        <v>95.13</v>
      </c>
      <c r="Q33" s="13">
        <f t="shared" si="25"/>
        <v>2.37825</v>
      </c>
      <c r="R33" s="12">
        <v>122.97</v>
      </c>
      <c r="S33" s="13">
        <f t="shared" si="31"/>
        <v>3.0742500000000001</v>
      </c>
      <c r="T33" s="12">
        <v>146.6</v>
      </c>
      <c r="U33" s="13">
        <f t="shared" si="32"/>
        <v>3.665</v>
      </c>
      <c r="V33" s="12">
        <v>166.86</v>
      </c>
      <c r="W33" s="13">
        <f t="shared" si="33"/>
        <v>4.1715</v>
      </c>
      <c r="X33" s="12">
        <v>188.61</v>
      </c>
      <c r="Y33" s="42">
        <f t="shared" si="29"/>
        <v>4.7152500000000002</v>
      </c>
      <c r="Z33" s="12">
        <v>207.99</v>
      </c>
      <c r="AA33" s="42">
        <v>5.1997499999999999</v>
      </c>
    </row>
    <row r="34" spans="1:27" ht="15.75" thickBot="1" x14ac:dyDescent="0.3">
      <c r="A34" s="11">
        <v>650</v>
      </c>
      <c r="B34" s="11" t="s">
        <v>41</v>
      </c>
      <c r="C34" s="12">
        <v>-33484</v>
      </c>
      <c r="D34" s="12">
        <v>-33484</v>
      </c>
      <c r="E34" s="12">
        <v>-33484</v>
      </c>
      <c r="F34" s="12">
        <v>-2745.71</v>
      </c>
      <c r="G34" s="13">
        <v>8.2000657030223398E-2</v>
      </c>
      <c r="H34" s="12">
        <v>-5439.17</v>
      </c>
      <c r="I34" s="13">
        <v>0.16244086727989487</v>
      </c>
      <c r="J34" s="12">
        <v>-8086.34</v>
      </c>
      <c r="K34" s="13">
        <v>0.24149862620953291</v>
      </c>
      <c r="L34" s="12">
        <v>-10533.78</v>
      </c>
      <c r="M34" s="13">
        <v>0.3145914466610919</v>
      </c>
      <c r="N34" s="12">
        <v>-13083.4</v>
      </c>
      <c r="O34" s="13">
        <f t="shared" si="30"/>
        <v>0.39073587385019709</v>
      </c>
      <c r="P34" s="12">
        <v>-15458.36</v>
      </c>
      <c r="Q34" s="13">
        <f t="shared" si="25"/>
        <v>0.46166407836578666</v>
      </c>
      <c r="R34" s="12">
        <v>-18427.169999999998</v>
      </c>
      <c r="S34" s="13">
        <f t="shared" si="31"/>
        <v>0.5503276191613905</v>
      </c>
      <c r="T34" s="12">
        <v>-21276.5</v>
      </c>
      <c r="U34" s="13">
        <f t="shared" si="32"/>
        <v>0.63542288854378215</v>
      </c>
      <c r="V34" s="12">
        <v>-24501.71</v>
      </c>
      <c r="W34" s="13">
        <f t="shared" si="33"/>
        <v>0.73174381794289811</v>
      </c>
      <c r="X34" s="12">
        <v>-26996.19</v>
      </c>
      <c r="Y34" s="42">
        <f t="shared" si="29"/>
        <v>0.80624148847210608</v>
      </c>
      <c r="Z34" s="12">
        <v>-29590.639999999999</v>
      </c>
      <c r="AA34" s="42">
        <v>0.88372476406641975</v>
      </c>
    </row>
    <row r="35" spans="1:27" ht="16.5" thickTop="1" thickBot="1" x14ac:dyDescent="0.3">
      <c r="A35" s="6"/>
      <c r="B35" s="6" t="s">
        <v>42</v>
      </c>
      <c r="C35" s="7">
        <v>-972427</v>
      </c>
      <c r="D35" s="7">
        <v>-972227.18</v>
      </c>
      <c r="E35" s="7">
        <v>-320823</v>
      </c>
      <c r="F35" s="7">
        <v>884034.96000000008</v>
      </c>
      <c r="G35" s="8">
        <v>-0.90910161893900532</v>
      </c>
      <c r="H35" s="7">
        <v>801183.68999999959</v>
      </c>
      <c r="I35" s="22">
        <v>-0.82390111545648115</v>
      </c>
      <c r="J35" s="7">
        <v>1017826.9000000019</v>
      </c>
      <c r="K35" s="8">
        <v>-1.0466872063404264</v>
      </c>
      <c r="L35" s="7">
        <v>1400968.9799999997</v>
      </c>
      <c r="M35" s="8">
        <v>-1.4406932139893274</v>
      </c>
      <c r="N35" s="7">
        <f>N26+N27</f>
        <v>1471234.8399999999</v>
      </c>
      <c r="O35" s="8">
        <f>N35/C35</f>
        <v>-1.512951450340231</v>
      </c>
      <c r="P35" s="7">
        <v>1559395.96</v>
      </c>
      <c r="Q35" s="8">
        <f t="shared" si="25"/>
        <v>-1.6039419510983017</v>
      </c>
      <c r="R35" s="7">
        <f>R26+R27</f>
        <v>1578000.4500000002</v>
      </c>
      <c r="S35" s="8">
        <f>R35/D35</f>
        <v>-1.6230779003730385</v>
      </c>
      <c r="T35" s="7">
        <f>T26+T27</f>
        <v>1440392.4499999993</v>
      </c>
      <c r="U35" s="8">
        <f>T35/D35</f>
        <v>-1.4815389649978714</v>
      </c>
      <c r="V35" s="7">
        <f>V26+V27</f>
        <v>1356526.2399999998</v>
      </c>
      <c r="W35" s="8">
        <f>V35/D35</f>
        <v>-1.3952770174559403</v>
      </c>
      <c r="X35" s="7">
        <f>X26+X27</f>
        <v>1161130.3900000008</v>
      </c>
      <c r="Y35" s="53">
        <f t="shared" si="29"/>
        <v>-3.6192242763143567</v>
      </c>
      <c r="Z35" s="7">
        <v>845520.62999999407</v>
      </c>
      <c r="AA35" s="53">
        <v>-3.619222290848441</v>
      </c>
    </row>
    <row r="36" spans="1:27" ht="16.5" thickTop="1" thickBot="1" x14ac:dyDescent="0.3">
      <c r="A36" s="6"/>
      <c r="B36" s="6" t="s">
        <v>43</v>
      </c>
      <c r="C36" s="7">
        <v>371707</v>
      </c>
      <c r="D36" s="7">
        <v>371707</v>
      </c>
      <c r="E36" s="7">
        <v>117213</v>
      </c>
      <c r="F36" s="7">
        <v>-31426.440000000002</v>
      </c>
      <c r="G36" s="8">
        <v>-8.4546268969914476E-2</v>
      </c>
      <c r="H36" s="7">
        <v>-63697.06</v>
      </c>
      <c r="I36" s="23">
        <v>-0.17136362780361952</v>
      </c>
      <c r="J36" s="7">
        <v>-95736.459999999992</v>
      </c>
      <c r="K36" s="8">
        <v>-0.25755893755027481</v>
      </c>
      <c r="L36" s="7">
        <v>-127593.21</v>
      </c>
      <c r="M36" s="8">
        <v>-0.34326286564417674</v>
      </c>
      <c r="N36" s="7">
        <f>SUM(N37:N38)</f>
        <v>-159470.12</v>
      </c>
      <c r="O36" s="8">
        <f>N36/C36</f>
        <v>-0.42902103000481562</v>
      </c>
      <c r="P36" s="7">
        <v>312098.48</v>
      </c>
      <c r="Q36" s="8">
        <f t="shared" si="25"/>
        <v>0.83963573459741137</v>
      </c>
      <c r="R36" s="7">
        <f>R37+R38</f>
        <v>276769.98</v>
      </c>
      <c r="S36" s="8">
        <f>R36/D36</f>
        <v>0.74459178869378295</v>
      </c>
      <c r="T36" s="7">
        <f>T37+T38</f>
        <v>244889.36</v>
      </c>
      <c r="U36" s="8">
        <f>T36/D36</f>
        <v>0.65882364335350152</v>
      </c>
      <c r="V36" s="7">
        <f>V37+V38</f>
        <v>332723.27</v>
      </c>
      <c r="W36" s="8">
        <f>V36/D36</f>
        <v>0.89512242169235456</v>
      </c>
      <c r="X36" s="7">
        <f>X37+X38</f>
        <v>180355.41999999998</v>
      </c>
      <c r="Y36" s="53">
        <f t="shared" si="29"/>
        <v>1.538698096627507</v>
      </c>
      <c r="Z36" s="7">
        <v>148822.82</v>
      </c>
      <c r="AA36" s="53">
        <v>1.538698096627507</v>
      </c>
    </row>
    <row r="37" spans="1:27" ht="16.5" thickTop="1" thickBot="1" x14ac:dyDescent="0.3">
      <c r="A37" s="11">
        <v>2585</v>
      </c>
      <c r="B37" s="11" t="s">
        <v>44</v>
      </c>
      <c r="C37" s="24">
        <v>750000</v>
      </c>
      <c r="D37" s="24">
        <v>750000</v>
      </c>
      <c r="E37" s="24">
        <v>618480</v>
      </c>
      <c r="F37" s="24">
        <v>0</v>
      </c>
      <c r="G37" s="15">
        <v>0</v>
      </c>
      <c r="H37" s="25">
        <v>0</v>
      </c>
      <c r="I37" s="26">
        <v>0</v>
      </c>
      <c r="J37" s="27">
        <v>0</v>
      </c>
      <c r="K37" s="28">
        <v>0</v>
      </c>
      <c r="L37" s="27">
        <v>0</v>
      </c>
      <c r="M37" s="28">
        <v>0</v>
      </c>
      <c r="N37" s="27">
        <v>0</v>
      </c>
      <c r="O37" s="28">
        <f>N37/C37</f>
        <v>0</v>
      </c>
      <c r="P37" s="27">
        <v>500000</v>
      </c>
      <c r="Q37" s="28">
        <f t="shared" si="25"/>
        <v>0.66666666666666663</v>
      </c>
      <c r="R37" s="27">
        <v>500000</v>
      </c>
      <c r="S37" s="28">
        <f>R37/C37</f>
        <v>0.66666666666666663</v>
      </c>
      <c r="T37" s="27">
        <v>500000</v>
      </c>
      <c r="U37" s="28">
        <f>T37/D37</f>
        <v>0.66666666666666663</v>
      </c>
      <c r="V37" s="27">
        <v>618480</v>
      </c>
      <c r="W37" s="28">
        <f>V37/D37</f>
        <v>0.82464000000000004</v>
      </c>
      <c r="X37" s="27">
        <v>618480</v>
      </c>
      <c r="Y37" s="42">
        <f t="shared" si="29"/>
        <v>1</v>
      </c>
      <c r="Z37" s="27">
        <v>618480</v>
      </c>
      <c r="AA37" s="42">
        <v>1</v>
      </c>
    </row>
    <row r="38" spans="1:27" ht="15.75" thickBot="1" x14ac:dyDescent="0.3">
      <c r="A38" s="11">
        <v>2586</v>
      </c>
      <c r="B38" s="11" t="s">
        <v>45</v>
      </c>
      <c r="C38" s="14">
        <v>-378293</v>
      </c>
      <c r="D38" s="14">
        <v>-378293</v>
      </c>
      <c r="E38" s="14">
        <v>-501267</v>
      </c>
      <c r="F38" s="14">
        <v>-31426.440000000002</v>
      </c>
      <c r="G38" s="15">
        <v>8.3074336559227913E-2</v>
      </c>
      <c r="H38" s="29">
        <v>-63697.06</v>
      </c>
      <c r="I38" s="30">
        <v>0.1683802237947834</v>
      </c>
      <c r="J38" s="31">
        <v>-95736.459999999992</v>
      </c>
      <c r="K38" s="28">
        <v>0.25307489168448793</v>
      </c>
      <c r="L38" s="31">
        <v>-127593.21</v>
      </c>
      <c r="M38" s="28">
        <v>0.3372867327706302</v>
      </c>
      <c r="N38" s="31">
        <v>-159470.12</v>
      </c>
      <c r="O38" s="28">
        <f>N38/C38</f>
        <v>0.42155186588173715</v>
      </c>
      <c r="P38" s="31">
        <v>-187901.52</v>
      </c>
      <c r="Q38" s="28">
        <f t="shared" si="25"/>
        <v>0.49670895311306312</v>
      </c>
      <c r="R38" s="31">
        <v>-223230.02</v>
      </c>
      <c r="S38" s="28">
        <f>R38/C38</f>
        <v>0.59009820430195636</v>
      </c>
      <c r="T38" s="31">
        <v>-255110.64</v>
      </c>
      <c r="U38" s="28">
        <f>T38/D38</f>
        <v>0.67437314462599096</v>
      </c>
      <c r="V38" s="31">
        <v>-285756.73</v>
      </c>
      <c r="W38" s="28">
        <f>V38/D38</f>
        <v>0.75538466215341016</v>
      </c>
      <c r="X38" s="31">
        <v>-438124.58</v>
      </c>
      <c r="Y38" s="42">
        <f t="shared" si="29"/>
        <v>0.87403435693951526</v>
      </c>
      <c r="Z38" s="31">
        <v>-469657.18</v>
      </c>
      <c r="AA38" s="42">
        <v>0.87403435693951526</v>
      </c>
    </row>
    <row r="39" spans="1:27" ht="27" thickTop="1" thickBot="1" x14ac:dyDescent="0.3">
      <c r="A39" s="6">
        <v>100</v>
      </c>
      <c r="B39" s="6" t="s">
        <v>46</v>
      </c>
      <c r="C39" s="17">
        <v>-600720</v>
      </c>
      <c r="D39" s="17">
        <v>-600720</v>
      </c>
      <c r="E39" s="17">
        <v>-203610</v>
      </c>
      <c r="F39" s="17">
        <v>852608.52</v>
      </c>
      <c r="G39" s="18">
        <v>-1.4193110267678786</v>
      </c>
      <c r="H39" s="17">
        <v>737486.62999999989</v>
      </c>
      <c r="I39" s="32">
        <v>-1.2276711779198293</v>
      </c>
      <c r="J39" s="33">
        <v>922090.44</v>
      </c>
      <c r="K39" s="8">
        <v>-1.5349754294846183</v>
      </c>
      <c r="L39" s="33">
        <v>1273375.77</v>
      </c>
      <c r="M39" s="8">
        <v>-2.1197492508989213</v>
      </c>
      <c r="N39" s="33">
        <f>N110-N107</f>
        <v>1311764.7200000002</v>
      </c>
      <c r="O39" s="8">
        <f>N39/C39</f>
        <v>-2.1836541483553074</v>
      </c>
      <c r="P39" s="33">
        <v>1871494.44</v>
      </c>
      <c r="Q39" s="8">
        <f>P39/D39</f>
        <v>-3.1154188973232122</v>
      </c>
      <c r="R39" s="33">
        <v>1854770.01</v>
      </c>
      <c r="S39" s="8">
        <f>R39/D39</f>
        <v>-3.087578256092689</v>
      </c>
      <c r="T39" s="33">
        <v>1685281.81</v>
      </c>
      <c r="U39" s="8">
        <f>T39/D39</f>
        <v>-2.8054364928752165</v>
      </c>
      <c r="V39" s="33">
        <v>1689699.51</v>
      </c>
      <c r="W39" s="8">
        <f>V39/D39</f>
        <v>-2.8127905013983221</v>
      </c>
      <c r="X39" s="33">
        <v>1341485.81</v>
      </c>
      <c r="Y39" s="54">
        <f>X39/F39</f>
        <v>1.5733901063995936</v>
      </c>
      <c r="Z39" s="33">
        <v>994343.45</v>
      </c>
      <c r="AA39" s="54">
        <v>-8.2987059083542061</v>
      </c>
    </row>
    <row r="40" spans="1:27" ht="16.5" thickTop="1" thickBot="1" x14ac:dyDescent="0.3">
      <c r="A40" s="34"/>
      <c r="B40" s="34"/>
      <c r="C40" s="35"/>
      <c r="D40" s="35"/>
      <c r="E40" s="35"/>
      <c r="F40" s="35"/>
      <c r="G40" s="36"/>
      <c r="H40" s="35"/>
      <c r="I40" s="36"/>
      <c r="J40" s="35"/>
      <c r="K40" s="36"/>
      <c r="L40" s="35"/>
      <c r="M40" s="36"/>
      <c r="N40" s="35"/>
      <c r="O40" s="36"/>
      <c r="P40" s="35"/>
      <c r="Q40" s="36"/>
      <c r="R40" s="35"/>
      <c r="S40" s="36"/>
      <c r="T40" s="35"/>
      <c r="U40" s="36"/>
      <c r="V40" s="35"/>
      <c r="W40" s="36"/>
      <c r="X40" s="35"/>
      <c r="Y40" s="36"/>
      <c r="Z40" s="35"/>
      <c r="AA40" s="36"/>
    </row>
    <row r="41" spans="1:27" ht="27" thickTop="1" thickBot="1" x14ac:dyDescent="0.3">
      <c r="A41" s="6"/>
      <c r="B41" s="6" t="s">
        <v>47</v>
      </c>
      <c r="C41" s="37">
        <v>13886613</v>
      </c>
      <c r="D41" s="37">
        <v>14064111</v>
      </c>
      <c r="E41" s="37">
        <v>13063067</v>
      </c>
      <c r="F41" s="37">
        <v>832286.07999999984</v>
      </c>
      <c r="G41" s="38">
        <v>5.9934418853611018E-2</v>
      </c>
      <c r="H41" s="37">
        <v>1775706.81</v>
      </c>
      <c r="I41" s="38">
        <v>0.12787184391183076</v>
      </c>
      <c r="J41" s="37">
        <v>2719844.330000001</v>
      </c>
      <c r="K41" s="38">
        <v>0.19586088630827408</v>
      </c>
      <c r="L41" s="37">
        <v>3617159.71</v>
      </c>
      <c r="M41" s="38">
        <v>0.26047818211683438</v>
      </c>
      <c r="N41" s="37">
        <f>N42+N48+N51+N62+N66+N71+N75+N85+N94</f>
        <v>4629096.2240000004</v>
      </c>
      <c r="O41" s="38">
        <f>N41/C41</f>
        <v>0.33334955211900846</v>
      </c>
      <c r="P41" s="37">
        <v>5592404.3499999996</v>
      </c>
      <c r="Q41" s="38">
        <f>P41/D41</f>
        <v>0.39763653386979098</v>
      </c>
      <c r="R41" s="37">
        <f>R42+R48+R51+R62+R66+R71+R75+R85+R94</f>
        <v>6506442.2800000003</v>
      </c>
      <c r="S41" s="38">
        <f>R41/D41</f>
        <v>0.46262734132288919</v>
      </c>
      <c r="T41" s="37">
        <f>T42+T48+T51+T62+T66+T71+T75+T85+T94</f>
        <v>7441674.4399999995</v>
      </c>
      <c r="U41" s="38">
        <f>T41/D41</f>
        <v>0.52912512138165002</v>
      </c>
      <c r="V41" s="37">
        <v>8408973.4299999997</v>
      </c>
      <c r="W41" s="38">
        <f>V41/D41</f>
        <v>0.59790294814937106</v>
      </c>
      <c r="X41" s="37">
        <v>9735521.9900000002</v>
      </c>
      <c r="Y41" s="38">
        <f>X41/E41</f>
        <v>0.74527076910805101</v>
      </c>
      <c r="Z41" s="37">
        <v>10955500.32</v>
      </c>
      <c r="AA41" s="38">
        <v>0.83866215561655133</v>
      </c>
    </row>
    <row r="42" spans="1:27" ht="16.5" thickTop="1" thickBot="1" x14ac:dyDescent="0.3">
      <c r="A42" s="6">
        <v>1</v>
      </c>
      <c r="B42" s="6" t="s">
        <v>48</v>
      </c>
      <c r="C42" s="39">
        <v>1365450</v>
      </c>
      <c r="D42" s="39">
        <v>1363273</v>
      </c>
      <c r="E42" s="39">
        <v>1357316</v>
      </c>
      <c r="F42" s="39">
        <v>125525.74999999999</v>
      </c>
      <c r="G42" s="40">
        <v>9.1929949833388244E-2</v>
      </c>
      <c r="H42" s="39">
        <v>256129.02000000002</v>
      </c>
      <c r="I42" s="40">
        <v>0.18757846863671318</v>
      </c>
      <c r="J42" s="39">
        <v>364879.55000000005</v>
      </c>
      <c r="K42" s="40">
        <v>0.26722293016954118</v>
      </c>
      <c r="L42" s="39">
        <v>476974.08000000007</v>
      </c>
      <c r="M42" s="40">
        <v>0.3493164011864221</v>
      </c>
      <c r="N42" s="39">
        <f>SUM(N43:N47)</f>
        <v>569630.93000000005</v>
      </c>
      <c r="O42" s="40">
        <f>N42/C42</f>
        <v>0.41717450657292471</v>
      </c>
      <c r="P42" s="39">
        <v>670835.67000000004</v>
      </c>
      <c r="Q42" s="38">
        <f>P42/D42</f>
        <v>0.49207728019259533</v>
      </c>
      <c r="R42" s="39">
        <f>SUM(R43:R47)</f>
        <v>767936.82000000007</v>
      </c>
      <c r="S42" s="38">
        <f>R42/D42</f>
        <v>0.56330376967782692</v>
      </c>
      <c r="T42" s="39">
        <f>SUM(T43:T47)</f>
        <v>852010.82000000007</v>
      </c>
      <c r="U42" s="38">
        <f>T42/D42</f>
        <v>0.62497446953031421</v>
      </c>
      <c r="V42" s="39">
        <f>SUM(V43:V46)</f>
        <v>923086.01</v>
      </c>
      <c r="W42" s="38">
        <f>V42/D42</f>
        <v>0.67711016795608803</v>
      </c>
      <c r="X42" s="39">
        <v>1046817.59</v>
      </c>
      <c r="Y42" s="38">
        <f>X42/E42</f>
        <v>0.77124088274211755</v>
      </c>
      <c r="Z42" s="39">
        <v>1154296.0599999996</v>
      </c>
      <c r="AA42" s="38">
        <v>0.85042544256459041</v>
      </c>
    </row>
    <row r="43" spans="1:27" ht="16.5" thickTop="1" thickBot="1" x14ac:dyDescent="0.3">
      <c r="A43" s="11">
        <v>1111</v>
      </c>
      <c r="B43" s="11" t="s">
        <v>49</v>
      </c>
      <c r="C43" s="41">
        <v>80269</v>
      </c>
      <c r="D43" s="41">
        <v>80269</v>
      </c>
      <c r="E43" s="41">
        <v>80269</v>
      </c>
      <c r="F43" s="41">
        <v>7232.1099999999988</v>
      </c>
      <c r="G43" s="13">
        <v>9.0098419065890931E-2</v>
      </c>
      <c r="H43" s="41">
        <v>18930.959999999995</v>
      </c>
      <c r="I43" s="13">
        <v>0.23584397463528878</v>
      </c>
      <c r="J43" s="41">
        <v>27470.21</v>
      </c>
      <c r="K43" s="13">
        <v>0.3422268870921526</v>
      </c>
      <c r="L43" s="41">
        <v>33905.640000000007</v>
      </c>
      <c r="M43" s="13">
        <v>0.42240017939677843</v>
      </c>
      <c r="N43" s="41">
        <v>40864.65</v>
      </c>
      <c r="O43" s="13">
        <f>N43/C43</f>
        <v>0.50909628872914825</v>
      </c>
      <c r="P43" s="41">
        <v>48229.79</v>
      </c>
      <c r="Q43" s="13">
        <f>P43/D43</f>
        <v>0.60085201011598499</v>
      </c>
      <c r="R43" s="41">
        <v>54648.09</v>
      </c>
      <c r="S43" s="13">
        <f>R43/D43</f>
        <v>0.68081189500305217</v>
      </c>
      <c r="T43" s="41">
        <v>58594.49</v>
      </c>
      <c r="U43" s="13">
        <f>T43/D43</f>
        <v>0.72997657875393984</v>
      </c>
      <c r="V43" s="41">
        <v>63103.87</v>
      </c>
      <c r="W43" s="13">
        <f>V43/D43</f>
        <v>0.78615492905106588</v>
      </c>
      <c r="X43" s="41">
        <v>69708.33</v>
      </c>
      <c r="Y43" s="13">
        <f>X43/E43</f>
        <v>0.86843401562246947</v>
      </c>
      <c r="Z43" s="41">
        <v>75920.330000000016</v>
      </c>
      <c r="AA43" s="13">
        <v>0.94582379249772663</v>
      </c>
    </row>
    <row r="44" spans="1:27" ht="15.75" thickBot="1" x14ac:dyDescent="0.3">
      <c r="A44" s="11">
        <v>1112</v>
      </c>
      <c r="B44" s="11" t="s">
        <v>50</v>
      </c>
      <c r="C44" s="12">
        <v>1159169</v>
      </c>
      <c r="D44" s="12">
        <v>1162299</v>
      </c>
      <c r="E44" s="12">
        <v>1169802</v>
      </c>
      <c r="F44" s="12">
        <v>115547.92999999998</v>
      </c>
      <c r="G44" s="13">
        <v>9.9681694386237016E-2</v>
      </c>
      <c r="H44" s="12">
        <v>231758.89</v>
      </c>
      <c r="I44" s="13">
        <v>0.1999353761185815</v>
      </c>
      <c r="J44" s="41">
        <v>329323</v>
      </c>
      <c r="K44" s="13">
        <v>0.2841026632009655</v>
      </c>
      <c r="L44" s="41">
        <v>419349.64</v>
      </c>
      <c r="M44" s="13">
        <v>0.36176747307769619</v>
      </c>
      <c r="N44" s="41">
        <v>502372.86</v>
      </c>
      <c r="O44" s="13">
        <f t="shared" ref="O44:O47" si="34">N44/C44</f>
        <v>0.43339052372863662</v>
      </c>
      <c r="P44" s="41">
        <v>592410.22</v>
      </c>
      <c r="Q44" s="13">
        <f>P44/D44</f>
        <v>0.50968831600130426</v>
      </c>
      <c r="R44" s="41">
        <v>680124.26</v>
      </c>
      <c r="S44" s="13">
        <f t="shared" ref="S44:S47" si="35">R44/D44</f>
        <v>0.58515430194812179</v>
      </c>
      <c r="T44" s="41">
        <v>757367.53</v>
      </c>
      <c r="U44" s="13">
        <f t="shared" ref="U44:U46" si="36">T44/D44</f>
        <v>0.65161161628806363</v>
      </c>
      <c r="V44" s="41">
        <v>845209.84</v>
      </c>
      <c r="W44" s="13">
        <f t="shared" ref="W44:W47" si="37">V44/D44</f>
        <v>0.72718796110123118</v>
      </c>
      <c r="X44" s="41">
        <v>929320.55</v>
      </c>
      <c r="Y44" s="13">
        <f t="shared" ref="Y44:Y47" si="38">X44/E44</f>
        <v>0.79442550961615732</v>
      </c>
      <c r="Z44" s="41">
        <v>1027992.5699999997</v>
      </c>
      <c r="AA44" s="13">
        <v>0.87877484394794991</v>
      </c>
    </row>
    <row r="45" spans="1:27" ht="15.75" thickBot="1" x14ac:dyDescent="0.3">
      <c r="A45" s="11">
        <v>1114</v>
      </c>
      <c r="B45" s="11" t="s">
        <v>51</v>
      </c>
      <c r="C45" s="12">
        <v>58000</v>
      </c>
      <c r="D45" s="12">
        <v>52693</v>
      </c>
      <c r="E45" s="12">
        <v>39233</v>
      </c>
      <c r="F45" s="12">
        <v>0</v>
      </c>
      <c r="G45" s="13">
        <v>0</v>
      </c>
      <c r="H45" s="12">
        <v>0</v>
      </c>
      <c r="I45" s="13">
        <v>0</v>
      </c>
      <c r="J45" s="12">
        <v>0</v>
      </c>
      <c r="K45" s="13">
        <v>0</v>
      </c>
      <c r="L45" s="12">
        <v>0</v>
      </c>
      <c r="M45" s="13">
        <v>0</v>
      </c>
      <c r="N45" s="12">
        <v>0</v>
      </c>
      <c r="O45" s="13">
        <f t="shared" si="34"/>
        <v>0</v>
      </c>
      <c r="P45" s="12">
        <v>0</v>
      </c>
      <c r="Q45" s="13">
        <f t="shared" ref="Q45:Q103" si="39">P45/D45</f>
        <v>0</v>
      </c>
      <c r="R45" s="12">
        <v>0</v>
      </c>
      <c r="S45" s="13">
        <f t="shared" si="35"/>
        <v>0</v>
      </c>
      <c r="T45" s="12">
        <v>0</v>
      </c>
      <c r="U45" s="13">
        <f t="shared" si="36"/>
        <v>0</v>
      </c>
      <c r="V45" s="12">
        <v>0</v>
      </c>
      <c r="W45" s="13">
        <f t="shared" si="37"/>
        <v>0</v>
      </c>
      <c r="X45" s="12">
        <v>0</v>
      </c>
      <c r="Y45" s="13">
        <f t="shared" si="38"/>
        <v>0</v>
      </c>
      <c r="Z45" s="12">
        <v>0</v>
      </c>
      <c r="AA45" s="13">
        <v>0</v>
      </c>
    </row>
    <row r="46" spans="1:27" ht="15.75" thickBot="1" x14ac:dyDescent="0.3">
      <c r="A46" s="11">
        <v>1600</v>
      </c>
      <c r="B46" s="11" t="s">
        <v>52</v>
      </c>
      <c r="C46" s="12">
        <v>34528</v>
      </c>
      <c r="D46" s="12">
        <v>34528</v>
      </c>
      <c r="E46" s="12">
        <v>34528</v>
      </c>
      <c r="F46" s="12">
        <v>0</v>
      </c>
      <c r="G46" s="13">
        <v>0</v>
      </c>
      <c r="H46" s="12">
        <v>0</v>
      </c>
      <c r="I46" s="13">
        <v>0</v>
      </c>
      <c r="J46" s="12">
        <v>0</v>
      </c>
      <c r="K46" s="13">
        <v>0</v>
      </c>
      <c r="L46" s="12">
        <v>13185.02</v>
      </c>
      <c r="M46" s="13">
        <v>0.38186457367933274</v>
      </c>
      <c r="N46" s="12">
        <v>13310.02</v>
      </c>
      <c r="O46" s="13">
        <f t="shared" si="34"/>
        <v>0.38548482391102873</v>
      </c>
      <c r="P46" s="12">
        <v>14737.3</v>
      </c>
      <c r="Q46" s="13">
        <f t="shared" si="39"/>
        <v>0.42682170991658941</v>
      </c>
      <c r="R46" s="12">
        <v>14737.3</v>
      </c>
      <c r="S46" s="13">
        <f t="shared" si="35"/>
        <v>0.42682170991658941</v>
      </c>
      <c r="T46" s="12">
        <v>14772.3</v>
      </c>
      <c r="U46" s="13">
        <f t="shared" si="36"/>
        <v>0.42783537998146431</v>
      </c>
      <c r="V46" s="12">
        <v>14772.3</v>
      </c>
      <c r="W46" s="13">
        <f t="shared" si="37"/>
        <v>0.42783537998146431</v>
      </c>
      <c r="X46" s="12">
        <v>20792.52</v>
      </c>
      <c r="Y46" s="13">
        <f t="shared" si="38"/>
        <v>0.60219300278035215</v>
      </c>
      <c r="Z46" s="12">
        <v>20792.52</v>
      </c>
      <c r="AA46" s="13">
        <v>0.60219300278035215</v>
      </c>
    </row>
    <row r="47" spans="1:27" ht="15.75" thickBot="1" x14ac:dyDescent="0.3">
      <c r="A47" s="11">
        <v>1700</v>
      </c>
      <c r="B47" s="11" t="s">
        <v>53</v>
      </c>
      <c r="C47" s="12">
        <v>33484</v>
      </c>
      <c r="D47" s="12">
        <v>33484</v>
      </c>
      <c r="E47" s="12">
        <v>33484</v>
      </c>
      <c r="F47" s="12">
        <v>2745.71</v>
      </c>
      <c r="G47" s="13">
        <v>8.2000657030223398E-2</v>
      </c>
      <c r="H47" s="12">
        <v>5439.17</v>
      </c>
      <c r="I47" s="13">
        <v>0.16244086727989487</v>
      </c>
      <c r="J47" s="12">
        <v>8086.34</v>
      </c>
      <c r="K47" s="13">
        <v>0.24149862620953291</v>
      </c>
      <c r="L47" s="12">
        <v>10533.78</v>
      </c>
      <c r="M47" s="13">
        <v>0.3145914466610919</v>
      </c>
      <c r="N47" s="12">
        <v>13083.4</v>
      </c>
      <c r="O47" s="13">
        <f t="shared" si="34"/>
        <v>0.39073587385019709</v>
      </c>
      <c r="P47" s="12">
        <v>15458.36</v>
      </c>
      <c r="Q47" s="13">
        <f t="shared" si="39"/>
        <v>0.46166407836578666</v>
      </c>
      <c r="R47" s="12">
        <v>18427.169999999998</v>
      </c>
      <c r="S47" s="13">
        <f t="shared" si="35"/>
        <v>0.5503276191613905</v>
      </c>
      <c r="T47" s="12">
        <v>21276.5</v>
      </c>
      <c r="U47" s="13">
        <f>T47/D47</f>
        <v>0.63542288854378215</v>
      </c>
      <c r="V47" s="12">
        <v>24501.71</v>
      </c>
      <c r="W47" s="13">
        <f t="shared" si="37"/>
        <v>0.73174381794289811</v>
      </c>
      <c r="X47" s="12">
        <v>26996.19</v>
      </c>
      <c r="Y47" s="13">
        <f t="shared" si="38"/>
        <v>0.80624148847210608</v>
      </c>
      <c r="Z47" s="12">
        <v>29590.639999999999</v>
      </c>
      <c r="AA47" s="13">
        <v>0.88372476406641975</v>
      </c>
    </row>
    <row r="48" spans="1:27" ht="16.5" thickTop="1" thickBot="1" x14ac:dyDescent="0.3">
      <c r="A48" s="6">
        <v>3</v>
      </c>
      <c r="B48" s="6" t="s">
        <v>54</v>
      </c>
      <c r="C48" s="39">
        <v>13685</v>
      </c>
      <c r="D48" s="39">
        <v>13685</v>
      </c>
      <c r="E48" s="39">
        <v>13685</v>
      </c>
      <c r="F48" s="39">
        <v>1344.56</v>
      </c>
      <c r="G48" s="40">
        <v>9.8250639386189248E-2</v>
      </c>
      <c r="H48" s="39">
        <v>2121.46</v>
      </c>
      <c r="I48" s="40">
        <v>0.15502082572159298</v>
      </c>
      <c r="J48" s="39">
        <v>3434.27</v>
      </c>
      <c r="K48" s="40">
        <v>0.25095140664961635</v>
      </c>
      <c r="L48" s="39">
        <v>5507.8099999999995</v>
      </c>
      <c r="M48" s="40">
        <v>0.40247058823529408</v>
      </c>
      <c r="N48" s="39">
        <f>SUM(N49:N50)</f>
        <v>5837.17</v>
      </c>
      <c r="O48" s="40">
        <f>N48/C48</f>
        <v>0.42653781512605043</v>
      </c>
      <c r="P48" s="39">
        <v>6107.54</v>
      </c>
      <c r="Q48" s="40">
        <f t="shared" si="39"/>
        <v>0.44629448301059554</v>
      </c>
      <c r="R48" s="39">
        <f>R49+R50</f>
        <v>6476.3099999999995</v>
      </c>
      <c r="S48" s="40">
        <f>R48/D48</f>
        <v>0.47324150529777126</v>
      </c>
      <c r="T48" s="39">
        <f>T49+T50</f>
        <v>6761.4599999999991</v>
      </c>
      <c r="U48" s="40">
        <f>T48/D48</f>
        <v>0.4940781877968578</v>
      </c>
      <c r="V48" s="39">
        <f>V49+V50</f>
        <v>7669.88</v>
      </c>
      <c r="W48" s="40">
        <f>V48/D48</f>
        <v>0.56045889660211912</v>
      </c>
      <c r="X48" s="39">
        <f>X49+X50</f>
        <v>8991.4599999999991</v>
      </c>
      <c r="Y48" s="40">
        <f>X48/E48</f>
        <v>0.65703032517354765</v>
      </c>
      <c r="Z48" s="39">
        <v>9811.11</v>
      </c>
      <c r="AA48" s="40">
        <v>0.71692436974789919</v>
      </c>
    </row>
    <row r="49" spans="1:27" ht="16.5" thickTop="1" thickBot="1" x14ac:dyDescent="0.3">
      <c r="A49" s="11">
        <v>3200</v>
      </c>
      <c r="B49" s="11" t="s">
        <v>55</v>
      </c>
      <c r="C49" s="12">
        <v>9535</v>
      </c>
      <c r="D49" s="12">
        <v>9535</v>
      </c>
      <c r="E49" s="12">
        <v>9535</v>
      </c>
      <c r="F49" s="12">
        <v>1247.48</v>
      </c>
      <c r="G49" s="15">
        <v>0.13083167278447824</v>
      </c>
      <c r="H49" s="12">
        <v>1945.3</v>
      </c>
      <c r="I49" s="42">
        <v>0.20401678028316728</v>
      </c>
      <c r="J49" s="12">
        <v>3179.04</v>
      </c>
      <c r="K49" s="13">
        <v>0.33340744625065549</v>
      </c>
      <c r="L49" s="12">
        <v>5173.4799999999996</v>
      </c>
      <c r="M49" s="13">
        <v>0.54257787100157306</v>
      </c>
      <c r="N49" s="12">
        <v>5369.76</v>
      </c>
      <c r="O49" s="13">
        <f>N49/C49</f>
        <v>0.56316308337703203</v>
      </c>
      <c r="P49" s="12">
        <v>5543.05</v>
      </c>
      <c r="Q49" s="13">
        <f t="shared" si="39"/>
        <v>0.58133717881489255</v>
      </c>
      <c r="R49" s="12">
        <v>5745.16</v>
      </c>
      <c r="S49" s="13">
        <f>R49/D49</f>
        <v>0.60253382275825906</v>
      </c>
      <c r="T49" s="12">
        <v>5933.23</v>
      </c>
      <c r="U49" s="13">
        <f>T49/D49</f>
        <v>0.62225799685369687</v>
      </c>
      <c r="V49" s="12">
        <v>6744.58</v>
      </c>
      <c r="W49" s="13">
        <f>V49/D49</f>
        <v>0.7073497640272679</v>
      </c>
      <c r="X49" s="12">
        <v>7942.86</v>
      </c>
      <c r="Y49" s="13">
        <f>X49/E49</f>
        <v>0.83302149973780804</v>
      </c>
      <c r="Z49" s="12">
        <v>8667.7800000000007</v>
      </c>
      <c r="AA49" s="13">
        <v>0.90904876769795495</v>
      </c>
    </row>
    <row r="50" spans="1:27" ht="15.75" thickBot="1" x14ac:dyDescent="0.3">
      <c r="A50" s="11">
        <v>3600</v>
      </c>
      <c r="B50" s="11" t="s">
        <v>56</v>
      </c>
      <c r="C50" s="14">
        <v>4150</v>
      </c>
      <c r="D50" s="14">
        <v>4150</v>
      </c>
      <c r="E50" s="14">
        <v>4150</v>
      </c>
      <c r="F50" s="14">
        <v>97.08</v>
      </c>
      <c r="G50" s="15">
        <v>2.3392771084337349E-2</v>
      </c>
      <c r="H50" s="14">
        <v>176.16</v>
      </c>
      <c r="I50" s="15">
        <v>4.2448192771084338E-2</v>
      </c>
      <c r="J50" s="12">
        <v>255.23</v>
      </c>
      <c r="K50" s="13">
        <v>6.1501204819277108E-2</v>
      </c>
      <c r="L50" s="12">
        <v>334.33</v>
      </c>
      <c r="M50" s="13">
        <v>8.0561445783132526E-2</v>
      </c>
      <c r="N50" s="12">
        <v>467.41</v>
      </c>
      <c r="O50" s="13">
        <f>N50/C50</f>
        <v>0.11262891566265061</v>
      </c>
      <c r="P50" s="12">
        <v>564.49</v>
      </c>
      <c r="Q50" s="13">
        <f t="shared" si="39"/>
        <v>0.13602168674698795</v>
      </c>
      <c r="R50" s="12">
        <v>731.15</v>
      </c>
      <c r="S50" s="13">
        <f>R50/D50</f>
        <v>0.17618072289156625</v>
      </c>
      <c r="T50" s="12">
        <v>828.23</v>
      </c>
      <c r="U50" s="13">
        <f>T50/D50</f>
        <v>0.19957349397590363</v>
      </c>
      <c r="V50" s="12">
        <v>925.3</v>
      </c>
      <c r="W50" s="13">
        <f>V50/D50</f>
        <v>0.22296385542168673</v>
      </c>
      <c r="X50" s="12">
        <v>1048.5999999999999</v>
      </c>
      <c r="Y50" s="13">
        <f>X50/E50</f>
        <v>0.25267469879518067</v>
      </c>
      <c r="Z50" s="12">
        <v>1143.33</v>
      </c>
      <c r="AA50" s="13">
        <v>0.27550120481927709</v>
      </c>
    </row>
    <row r="51" spans="1:27" ht="16.5" thickTop="1" thickBot="1" x14ac:dyDescent="0.3">
      <c r="A51" s="6">
        <v>4</v>
      </c>
      <c r="B51" s="6" t="s">
        <v>57</v>
      </c>
      <c r="C51" s="39">
        <v>1532955</v>
      </c>
      <c r="D51" s="39">
        <v>1639755</v>
      </c>
      <c r="E51" s="39">
        <v>1645380</v>
      </c>
      <c r="F51" s="39">
        <v>39093</v>
      </c>
      <c r="G51" s="40">
        <v>2.5501727056567218E-2</v>
      </c>
      <c r="H51" s="39">
        <v>95580.110000000015</v>
      </c>
      <c r="I51" s="40">
        <v>6.2350238591478563E-2</v>
      </c>
      <c r="J51" s="39">
        <v>175732.57</v>
      </c>
      <c r="K51" s="40">
        <v>0.11463648313225111</v>
      </c>
      <c r="L51" s="39">
        <v>202044.09999999998</v>
      </c>
      <c r="M51" s="40">
        <v>0.13180041162330269</v>
      </c>
      <c r="N51" s="39">
        <f>SUM(N52:N61)</f>
        <v>321840.21999999997</v>
      </c>
      <c r="O51" s="40">
        <f>N51/C51</f>
        <v>0.20994759793992646</v>
      </c>
      <c r="P51" s="39">
        <v>412828.1</v>
      </c>
      <c r="Q51" s="40">
        <f t="shared" si="39"/>
        <v>0.25176206201536205</v>
      </c>
      <c r="R51" s="39">
        <f>SUM(R52:R61)</f>
        <v>575145.20000000007</v>
      </c>
      <c r="S51" s="40">
        <f>R51/D51</f>
        <v>0.35075069141426618</v>
      </c>
      <c r="T51" s="39">
        <f>SUM(T52:T61)</f>
        <v>841386.48</v>
      </c>
      <c r="U51" s="40">
        <f>T51/D51</f>
        <v>0.51311719128772282</v>
      </c>
      <c r="V51" s="39">
        <f>SUM(V52:V61)</f>
        <v>959999.69</v>
      </c>
      <c r="W51" s="40">
        <f>V51/D51</f>
        <v>0.58545312561937601</v>
      </c>
      <c r="X51" s="39">
        <f>SUM(X52:X61)</f>
        <v>1338404.5899999999</v>
      </c>
      <c r="Y51" s="40">
        <f>X51/E51</f>
        <v>0.81343190630735751</v>
      </c>
      <c r="Z51" s="39">
        <v>1393820.66</v>
      </c>
      <c r="AA51" s="40">
        <v>0.8471117067182049</v>
      </c>
    </row>
    <row r="52" spans="1:27" ht="16.5" thickTop="1" thickBot="1" x14ac:dyDescent="0.3">
      <c r="A52" s="11">
        <v>4110</v>
      </c>
      <c r="B52" s="11" t="s">
        <v>58</v>
      </c>
      <c r="C52" s="41">
        <v>45000</v>
      </c>
      <c r="D52" s="41">
        <v>45000</v>
      </c>
      <c r="E52" s="41">
        <v>57000</v>
      </c>
      <c r="F52" s="41">
        <v>0</v>
      </c>
      <c r="G52" s="13">
        <v>0</v>
      </c>
      <c r="H52" s="41">
        <v>0</v>
      </c>
      <c r="I52" s="13">
        <v>0</v>
      </c>
      <c r="J52" s="41">
        <v>8453.7000000000007</v>
      </c>
      <c r="K52" s="13">
        <v>0.18786000000000003</v>
      </c>
      <c r="L52" s="43">
        <v>12992.7</v>
      </c>
      <c r="M52" s="13">
        <v>0.28872666666666669</v>
      </c>
      <c r="N52" s="43">
        <v>12992.7</v>
      </c>
      <c r="O52" s="13">
        <f>N52/C52</f>
        <v>0.28872666666666669</v>
      </c>
      <c r="P52" s="43">
        <v>17123.310000000001</v>
      </c>
      <c r="Q52" s="13">
        <f t="shared" si="39"/>
        <v>0.38051800000000002</v>
      </c>
      <c r="R52" s="43">
        <v>21123.31</v>
      </c>
      <c r="S52" s="13">
        <f>R52/D52</f>
        <v>0.46940688888888893</v>
      </c>
      <c r="T52" s="43">
        <v>21123.31</v>
      </c>
      <c r="U52" s="13">
        <f t="shared" ref="U52:U60" si="40">T52/D52</f>
        <v>0.46940688888888893</v>
      </c>
      <c r="V52" s="43">
        <v>26123.31</v>
      </c>
      <c r="W52" s="13">
        <f>V52/D52</f>
        <v>0.58051799999999998</v>
      </c>
      <c r="X52" s="43">
        <v>27117.81</v>
      </c>
      <c r="Y52" s="13">
        <f>X52/E52</f>
        <v>0.47575105263157896</v>
      </c>
      <c r="Z52" s="43">
        <v>30117.809999999998</v>
      </c>
      <c r="AA52" s="13">
        <v>0.52838263157894738</v>
      </c>
    </row>
    <row r="53" spans="1:27" ht="15.75" thickBot="1" x14ac:dyDescent="0.3">
      <c r="A53" s="11">
        <v>4210</v>
      </c>
      <c r="B53" s="11" t="s">
        <v>59</v>
      </c>
      <c r="C53" s="12">
        <v>16936</v>
      </c>
      <c r="D53" s="12">
        <v>16936</v>
      </c>
      <c r="E53" s="12">
        <v>16936</v>
      </c>
      <c r="F53" s="12">
        <v>743.41</v>
      </c>
      <c r="G53" s="13">
        <v>4.3895252716107697E-2</v>
      </c>
      <c r="H53" s="12">
        <v>1422.6100000000001</v>
      </c>
      <c r="I53" s="13">
        <v>8.3999173358526219E-2</v>
      </c>
      <c r="J53" s="12">
        <v>1572.6999999999998</v>
      </c>
      <c r="K53" s="13">
        <v>9.2861360415682562E-2</v>
      </c>
      <c r="L53" s="43">
        <v>2254.89</v>
      </c>
      <c r="M53" s="13">
        <v>0.13314182805857344</v>
      </c>
      <c r="N53" s="43">
        <v>4341.05</v>
      </c>
      <c r="O53" s="13">
        <f t="shared" ref="O53:O61" si="41">N53/C53</f>
        <v>0.25632085498346718</v>
      </c>
      <c r="P53" s="43">
        <v>4341.05</v>
      </c>
      <c r="Q53" s="13">
        <f t="shared" si="39"/>
        <v>0.25632085498346718</v>
      </c>
      <c r="R53" s="43">
        <v>6729</v>
      </c>
      <c r="S53" s="13">
        <f t="shared" ref="S53:S61" si="42">R53/D53</f>
        <v>0.39731931979215873</v>
      </c>
      <c r="T53" s="43">
        <v>6888.34</v>
      </c>
      <c r="U53" s="13">
        <f t="shared" si="40"/>
        <v>0.40672768068020787</v>
      </c>
      <c r="V53" s="43">
        <v>7927.94</v>
      </c>
      <c r="W53" s="13">
        <f t="shared" ref="W53:W61" si="43">V53/D53</f>
        <v>0.46811171469059987</v>
      </c>
      <c r="X53" s="43">
        <v>10194.41</v>
      </c>
      <c r="Y53" s="13">
        <f t="shared" ref="Y53:Y61" si="44">X53/E53</f>
        <v>0.60193729333963153</v>
      </c>
      <c r="Z53" s="43">
        <v>10497.1</v>
      </c>
      <c r="AA53" s="13">
        <v>0.61980987246102981</v>
      </c>
    </row>
    <row r="54" spans="1:27" ht="15.75" thickBot="1" x14ac:dyDescent="0.3">
      <c r="A54" s="11">
        <v>4230</v>
      </c>
      <c r="B54" s="11" t="s">
        <v>60</v>
      </c>
      <c r="C54" s="12">
        <v>87147</v>
      </c>
      <c r="D54" s="12">
        <v>90147</v>
      </c>
      <c r="E54" s="12">
        <v>16147</v>
      </c>
      <c r="F54" s="12">
        <v>49.379999999999995</v>
      </c>
      <c r="G54" s="13">
        <v>5.6662879961444455E-4</v>
      </c>
      <c r="H54" s="12">
        <v>66.56</v>
      </c>
      <c r="I54" s="13">
        <v>7.6376696845559808E-4</v>
      </c>
      <c r="J54" s="12">
        <v>94.740000000000009</v>
      </c>
      <c r="K54" s="13">
        <v>1.0871286447037764E-3</v>
      </c>
      <c r="L54" s="43">
        <v>255.89</v>
      </c>
      <c r="M54" s="13">
        <v>2.9363030282166911E-3</v>
      </c>
      <c r="N54" s="43">
        <v>1090</v>
      </c>
      <c r="O54" s="13">
        <f t="shared" si="41"/>
        <v>1.2507602097605196E-2</v>
      </c>
      <c r="P54" s="43">
        <v>1492.69</v>
      </c>
      <c r="Q54" s="13">
        <f t="shared" si="39"/>
        <v>1.6558399059314232E-2</v>
      </c>
      <c r="R54" s="43">
        <v>2122.5300000000002</v>
      </c>
      <c r="S54" s="13">
        <f t="shared" si="42"/>
        <v>2.3545209491164433E-2</v>
      </c>
      <c r="T54" s="43">
        <v>5346.21</v>
      </c>
      <c r="U54" s="13">
        <f t="shared" si="40"/>
        <v>5.9305467736031146E-2</v>
      </c>
      <c r="V54" s="43">
        <v>7666.9</v>
      </c>
      <c r="W54" s="13">
        <f t="shared" si="43"/>
        <v>8.5048864632211826E-2</v>
      </c>
      <c r="X54" s="43">
        <v>8050.5</v>
      </c>
      <c r="Y54" s="13">
        <f t="shared" si="44"/>
        <v>0.49857558679630892</v>
      </c>
      <c r="Z54" s="43">
        <v>8303.9900000000016</v>
      </c>
      <c r="AA54" s="13">
        <v>0.5142744782312505</v>
      </c>
    </row>
    <row r="55" spans="1:27" ht="15.75" thickBot="1" x14ac:dyDescent="0.3">
      <c r="A55" s="11">
        <v>4360</v>
      </c>
      <c r="B55" s="11" t="s">
        <v>61</v>
      </c>
      <c r="C55" s="12">
        <v>287204</v>
      </c>
      <c r="D55" s="12">
        <v>282204</v>
      </c>
      <c r="E55" s="12">
        <v>282204</v>
      </c>
      <c r="F55" s="12">
        <v>11767.66</v>
      </c>
      <c r="G55" s="13">
        <v>4.0973175861060432E-2</v>
      </c>
      <c r="H55" s="12">
        <v>60459.340000000004</v>
      </c>
      <c r="I55" s="13">
        <v>0.21051009038871327</v>
      </c>
      <c r="J55" s="12">
        <v>71335.540000000008</v>
      </c>
      <c r="K55" s="13">
        <v>0.24837934012061116</v>
      </c>
      <c r="L55" s="43">
        <v>76607.430000000008</v>
      </c>
      <c r="M55" s="13">
        <v>0.26673524741995241</v>
      </c>
      <c r="N55" s="43">
        <v>134668.46</v>
      </c>
      <c r="O55" s="13">
        <f t="shared" si="41"/>
        <v>0.46889479255163574</v>
      </c>
      <c r="P55" s="43">
        <v>140250.45000000001</v>
      </c>
      <c r="Q55" s="13">
        <f t="shared" si="39"/>
        <v>0.49698250201981548</v>
      </c>
      <c r="R55" s="43">
        <v>166143.84</v>
      </c>
      <c r="S55" s="13">
        <f t="shared" si="42"/>
        <v>0.58873665858740487</v>
      </c>
      <c r="T55" s="43">
        <v>169814.69</v>
      </c>
      <c r="U55" s="13">
        <f t="shared" si="40"/>
        <v>0.60174444727927312</v>
      </c>
      <c r="V55" s="43">
        <v>233672.81</v>
      </c>
      <c r="W55" s="13">
        <f t="shared" si="43"/>
        <v>0.82802798684639478</v>
      </c>
      <c r="X55" s="43">
        <v>252386.37</v>
      </c>
      <c r="Y55" s="13">
        <f t="shared" si="44"/>
        <v>0.8943401581834417</v>
      </c>
      <c r="Z55" s="43">
        <v>261105.52000000002</v>
      </c>
      <c r="AA55" s="13">
        <v>0.92523677906762491</v>
      </c>
    </row>
    <row r="56" spans="1:27" ht="15.75" thickBot="1" x14ac:dyDescent="0.3">
      <c r="A56" s="11">
        <v>4510</v>
      </c>
      <c r="B56" s="11" t="s">
        <v>62</v>
      </c>
      <c r="C56" s="12">
        <v>902318</v>
      </c>
      <c r="D56" s="12">
        <v>1011318</v>
      </c>
      <c r="E56" s="12">
        <v>1096998</v>
      </c>
      <c r="F56" s="12">
        <v>12564.95</v>
      </c>
      <c r="G56" s="13">
        <v>1.3925190453919795E-2</v>
      </c>
      <c r="H56" s="12">
        <v>16942.440000000002</v>
      </c>
      <c r="I56" s="13">
        <v>1.877657322584721E-2</v>
      </c>
      <c r="J56" s="12">
        <v>61885.200000000004</v>
      </c>
      <c r="K56" s="13">
        <v>6.8584689654866693E-2</v>
      </c>
      <c r="L56" s="43">
        <v>68601.2</v>
      </c>
      <c r="M56" s="13">
        <v>7.6027741882573552E-2</v>
      </c>
      <c r="N56" s="43">
        <v>118204.51</v>
      </c>
      <c r="O56" s="13">
        <f t="shared" si="41"/>
        <v>0.13100094423473763</v>
      </c>
      <c r="P56" s="43">
        <v>162099.66</v>
      </c>
      <c r="Q56" s="13">
        <f t="shared" si="39"/>
        <v>0.16028554816585883</v>
      </c>
      <c r="R56" s="43">
        <v>276128.99</v>
      </c>
      <c r="S56" s="13">
        <f t="shared" si="42"/>
        <v>0.27303873756820307</v>
      </c>
      <c r="T56" s="43">
        <v>533230.71</v>
      </c>
      <c r="U56" s="13">
        <f t="shared" si="40"/>
        <v>0.52726314571677746</v>
      </c>
      <c r="V56" s="43">
        <v>576850.03</v>
      </c>
      <c r="W56" s="13">
        <f t="shared" si="43"/>
        <v>0.57039430723076223</v>
      </c>
      <c r="X56" s="43">
        <v>924373.81</v>
      </c>
      <c r="Y56" s="13">
        <f t="shared" si="44"/>
        <v>0.84263946698170833</v>
      </c>
      <c r="Z56" s="43">
        <v>962808.27</v>
      </c>
      <c r="AA56" s="13">
        <v>0.87767550168733222</v>
      </c>
    </row>
    <row r="57" spans="1:27" ht="15.75" thickBot="1" x14ac:dyDescent="0.3">
      <c r="A57" s="11">
        <v>4512</v>
      </c>
      <c r="B57" s="11" t="s">
        <v>63</v>
      </c>
      <c r="C57" s="12">
        <v>200</v>
      </c>
      <c r="D57" s="12">
        <v>0</v>
      </c>
      <c r="E57" s="12"/>
      <c r="F57" s="12">
        <v>0</v>
      </c>
      <c r="G57" s="13">
        <v>0</v>
      </c>
      <c r="H57" s="12">
        <v>0</v>
      </c>
      <c r="I57" s="13">
        <v>0</v>
      </c>
      <c r="J57" s="12">
        <v>0</v>
      </c>
      <c r="K57" s="13">
        <v>0</v>
      </c>
      <c r="L57" s="43">
        <v>0</v>
      </c>
      <c r="M57" s="13">
        <v>0</v>
      </c>
      <c r="N57" s="43">
        <v>0</v>
      </c>
      <c r="O57" s="13">
        <f>N57/C57</f>
        <v>0</v>
      </c>
      <c r="P57" s="43">
        <v>0</v>
      </c>
      <c r="Q57" s="13" t="e">
        <f t="shared" si="39"/>
        <v>#DIV/0!</v>
      </c>
      <c r="R57" s="43">
        <v>0</v>
      </c>
      <c r="S57" s="13" t="e">
        <f t="shared" si="42"/>
        <v>#DIV/0!</v>
      </c>
      <c r="T57" s="51">
        <v>0</v>
      </c>
      <c r="U57" s="13" t="e">
        <f t="shared" si="40"/>
        <v>#DIV/0!</v>
      </c>
      <c r="V57" s="51"/>
      <c r="W57" s="13"/>
      <c r="X57" s="51"/>
      <c r="Y57" s="13"/>
      <c r="Z57" s="51"/>
      <c r="AA57" s="13"/>
    </row>
    <row r="58" spans="1:27" ht="15.75" thickBot="1" x14ac:dyDescent="0.3">
      <c r="A58" s="11">
        <v>4520</v>
      </c>
      <c r="B58" s="11" t="s">
        <v>64</v>
      </c>
      <c r="C58" s="12">
        <v>71850</v>
      </c>
      <c r="D58" s="12">
        <v>71850</v>
      </c>
      <c r="E58" s="12">
        <v>26850</v>
      </c>
      <c r="F58" s="12">
        <v>0</v>
      </c>
      <c r="G58" s="13">
        <v>0</v>
      </c>
      <c r="H58" s="12">
        <v>588.05999999999995</v>
      </c>
      <c r="I58" s="13">
        <v>8.1845511482254683E-3</v>
      </c>
      <c r="J58" s="12">
        <v>6073.62</v>
      </c>
      <c r="K58" s="13">
        <v>8.4531941544885178E-2</v>
      </c>
      <c r="L58" s="43">
        <v>6903.18</v>
      </c>
      <c r="M58" s="13">
        <v>9.6077661795407096E-2</v>
      </c>
      <c r="N58" s="43">
        <v>10112.51</v>
      </c>
      <c r="O58" s="13">
        <f>N58/C58</f>
        <v>0.14074474599860823</v>
      </c>
      <c r="P58" s="43">
        <v>14792.8</v>
      </c>
      <c r="Q58" s="13">
        <f t="shared" si="39"/>
        <v>0.20588448155880304</v>
      </c>
      <c r="R58" s="43">
        <v>15654.76</v>
      </c>
      <c r="S58" s="13">
        <f t="shared" si="42"/>
        <v>0.21788114126652749</v>
      </c>
      <c r="T58" s="43">
        <v>16484.32</v>
      </c>
      <c r="U58" s="13">
        <f t="shared" si="40"/>
        <v>0.22942686151704941</v>
      </c>
      <c r="V58" s="43">
        <v>17313.88</v>
      </c>
      <c r="W58" s="13">
        <f>V58/D58</f>
        <v>0.24097258176757133</v>
      </c>
      <c r="X58" s="43">
        <v>18143.439999999999</v>
      </c>
      <c r="Y58" s="13">
        <f t="shared" si="44"/>
        <v>0.6757333333333333</v>
      </c>
      <c r="Z58" s="43">
        <v>20839.72</v>
      </c>
      <c r="AA58" s="13">
        <v>0.77615344506517692</v>
      </c>
    </row>
    <row r="59" spans="1:27" ht="15.75" thickBot="1" x14ac:dyDescent="0.3">
      <c r="A59" s="11">
        <v>4600</v>
      </c>
      <c r="B59" s="11" t="s">
        <v>65</v>
      </c>
      <c r="C59" s="12">
        <v>2330</v>
      </c>
      <c r="D59" s="12">
        <v>2330</v>
      </c>
      <c r="E59" s="12">
        <v>0</v>
      </c>
      <c r="F59" s="12">
        <v>0</v>
      </c>
      <c r="G59" s="13">
        <v>0</v>
      </c>
      <c r="H59" s="12">
        <v>0</v>
      </c>
      <c r="I59" s="13">
        <v>0</v>
      </c>
      <c r="J59" s="12">
        <v>0</v>
      </c>
      <c r="K59" s="13">
        <v>0</v>
      </c>
      <c r="L59" s="43">
        <v>0</v>
      </c>
      <c r="M59" s="13">
        <v>0</v>
      </c>
      <c r="N59" s="43">
        <v>0</v>
      </c>
      <c r="O59" s="13">
        <f t="shared" si="41"/>
        <v>0</v>
      </c>
      <c r="P59" s="43">
        <v>0</v>
      </c>
      <c r="Q59" s="13">
        <f t="shared" si="39"/>
        <v>0</v>
      </c>
      <c r="R59" s="43">
        <v>0</v>
      </c>
      <c r="S59" s="13">
        <f t="shared" si="42"/>
        <v>0</v>
      </c>
      <c r="T59" s="43">
        <v>0</v>
      </c>
      <c r="U59" s="13">
        <f t="shared" si="40"/>
        <v>0</v>
      </c>
      <c r="V59" s="43">
        <v>0</v>
      </c>
      <c r="W59" s="13">
        <f t="shared" si="43"/>
        <v>0</v>
      </c>
      <c r="X59" s="43">
        <v>0</v>
      </c>
      <c r="Y59" s="13"/>
      <c r="Z59" s="43"/>
      <c r="AA59" s="13"/>
    </row>
    <row r="60" spans="1:27" ht="15.75" thickBot="1" x14ac:dyDescent="0.3">
      <c r="A60" s="11">
        <v>4730</v>
      </c>
      <c r="B60" s="11" t="s">
        <v>66</v>
      </c>
      <c r="C60" s="12">
        <v>70938</v>
      </c>
      <c r="D60" s="12">
        <v>70938</v>
      </c>
      <c r="E60" s="12">
        <v>100213</v>
      </c>
      <c r="F60" s="12">
        <v>746.6</v>
      </c>
      <c r="G60" s="13">
        <v>1.0524683526459726E-2</v>
      </c>
      <c r="H60" s="12">
        <v>746.6</v>
      </c>
      <c r="I60" s="13">
        <v>1.0524683526459726E-2</v>
      </c>
      <c r="J60" s="12">
        <v>5746.6</v>
      </c>
      <c r="K60" s="13">
        <v>8.1008768220135904E-2</v>
      </c>
      <c r="L60" s="43">
        <v>10746.6</v>
      </c>
      <c r="M60" s="13">
        <v>0.15149285291381206</v>
      </c>
      <c r="N60" s="43">
        <v>15746.6</v>
      </c>
      <c r="O60" s="13">
        <f t="shared" si="41"/>
        <v>0.22197693760748824</v>
      </c>
      <c r="P60" s="43">
        <v>44894.6</v>
      </c>
      <c r="Q60" s="13">
        <f t="shared" si="39"/>
        <v>0.63287095773774282</v>
      </c>
      <c r="R60" s="43">
        <v>52094.6</v>
      </c>
      <c r="S60" s="13">
        <f t="shared" si="42"/>
        <v>0.73436803969663644</v>
      </c>
      <c r="T60" s="43">
        <v>52844.6</v>
      </c>
      <c r="U60" s="13">
        <f t="shared" si="40"/>
        <v>0.74494065240068785</v>
      </c>
      <c r="V60" s="43">
        <v>66654.2</v>
      </c>
      <c r="W60" s="13">
        <f t="shared" si="43"/>
        <v>0.939612055597846</v>
      </c>
      <c r="X60" s="43">
        <v>71152.94</v>
      </c>
      <c r="Y60" s="13">
        <f t="shared" si="44"/>
        <v>0.71001706365441608</v>
      </c>
      <c r="Z60" s="43">
        <v>71152.94</v>
      </c>
      <c r="AA60" s="13">
        <v>0.71001706365441608</v>
      </c>
    </row>
    <row r="61" spans="1:27" ht="15.75" thickBot="1" x14ac:dyDescent="0.3">
      <c r="A61" s="11">
        <v>4740</v>
      </c>
      <c r="B61" s="11" t="s">
        <v>67</v>
      </c>
      <c r="C61" s="12">
        <v>49032</v>
      </c>
      <c r="D61" s="12">
        <v>49032</v>
      </c>
      <c r="E61" s="12">
        <v>49032</v>
      </c>
      <c r="F61" s="12">
        <v>13221</v>
      </c>
      <c r="G61" s="13">
        <v>0.26964023494860501</v>
      </c>
      <c r="H61" s="12">
        <v>15354.5</v>
      </c>
      <c r="I61" s="13">
        <v>0.31315263501386847</v>
      </c>
      <c r="J61" s="12">
        <v>20570.47</v>
      </c>
      <c r="K61" s="13">
        <v>0.41953153042910757</v>
      </c>
      <c r="L61" s="43">
        <v>23682.21</v>
      </c>
      <c r="M61" s="13">
        <v>0.48299498286833087</v>
      </c>
      <c r="N61" s="43">
        <v>24684.39</v>
      </c>
      <c r="O61" s="13">
        <f t="shared" si="41"/>
        <v>0.50343428781204114</v>
      </c>
      <c r="P61" s="43">
        <v>27563.54</v>
      </c>
      <c r="Q61" s="13">
        <f t="shared" si="39"/>
        <v>0.56215410344264971</v>
      </c>
      <c r="R61" s="43">
        <v>35148.17</v>
      </c>
      <c r="S61" s="13">
        <f t="shared" si="42"/>
        <v>0.71684145048131831</v>
      </c>
      <c r="T61" s="43">
        <v>35654.300000000003</v>
      </c>
      <c r="U61" s="13">
        <f>T61/D61</f>
        <v>0.72716389296785777</v>
      </c>
      <c r="V61" s="43">
        <v>23790.62</v>
      </c>
      <c r="W61" s="13">
        <f t="shared" si="43"/>
        <v>0.48520598792625225</v>
      </c>
      <c r="X61" s="43">
        <v>26985.31</v>
      </c>
      <c r="Y61" s="13">
        <f t="shared" si="44"/>
        <v>0.55036119269048789</v>
      </c>
      <c r="Z61" s="43">
        <v>28995.31</v>
      </c>
      <c r="AA61" s="13">
        <v>0.59135482949910267</v>
      </c>
    </row>
    <row r="62" spans="1:27" ht="16.5" thickTop="1" thickBot="1" x14ac:dyDescent="0.3">
      <c r="A62" s="6">
        <v>5</v>
      </c>
      <c r="B62" s="6" t="s">
        <v>68</v>
      </c>
      <c r="C62" s="39">
        <v>160790</v>
      </c>
      <c r="D62" s="39">
        <v>160350</v>
      </c>
      <c r="E62" s="39">
        <v>153064</v>
      </c>
      <c r="F62" s="39">
        <v>6173.25</v>
      </c>
      <c r="G62" s="40">
        <v>3.8393245848622429E-2</v>
      </c>
      <c r="H62" s="39">
        <v>12338.349999999999</v>
      </c>
      <c r="I62" s="40">
        <v>7.6735804465451821E-2</v>
      </c>
      <c r="J62" s="39">
        <v>15420.219999999998</v>
      </c>
      <c r="K62" s="40">
        <v>9.5902854655140229E-2</v>
      </c>
      <c r="L62" s="39">
        <v>22467.17</v>
      </c>
      <c r="M62" s="40">
        <v>0.1397298961378195</v>
      </c>
      <c r="N62" s="39">
        <f>SUM(N63:N65)</f>
        <v>41564.639999999999</v>
      </c>
      <c r="O62" s="40">
        <f>N62/C62</f>
        <v>0.25850264319920391</v>
      </c>
      <c r="P62" s="39">
        <v>60995.46</v>
      </c>
      <c r="Q62" s="40">
        <f t="shared" si="39"/>
        <v>0.3803895229186155</v>
      </c>
      <c r="R62" s="39">
        <f>SUM(R63:R65)</f>
        <v>78180.790000000008</v>
      </c>
      <c r="S62" s="40">
        <f>R62/D62</f>
        <v>0.48756339257873405</v>
      </c>
      <c r="T62" s="39">
        <f>SUM(T63:T65)</f>
        <v>92771.829999999987</v>
      </c>
      <c r="U62" s="40">
        <f>T62/D62</f>
        <v>0.57855834112878068</v>
      </c>
      <c r="V62" s="39">
        <f>SUM(V63:V65)</f>
        <v>107212.64</v>
      </c>
      <c r="W62" s="40">
        <f>V62/D62</f>
        <v>0.66861640162145308</v>
      </c>
      <c r="X62" s="39">
        <f>SUM(X63:X65)</f>
        <v>124508.11</v>
      </c>
      <c r="Y62" s="40">
        <f>X62/E62</f>
        <v>0.81343823498667223</v>
      </c>
      <c r="Z62" s="39">
        <v>139627.79</v>
      </c>
      <c r="AA62" s="40">
        <v>0.91221835310719701</v>
      </c>
    </row>
    <row r="63" spans="1:27" ht="16.5" thickTop="1" thickBot="1" x14ac:dyDescent="0.3">
      <c r="A63" s="11">
        <v>5100</v>
      </c>
      <c r="B63" s="11" t="s">
        <v>69</v>
      </c>
      <c r="C63" s="41">
        <v>43698</v>
      </c>
      <c r="D63" s="41">
        <v>41698</v>
      </c>
      <c r="E63" s="41">
        <v>31772</v>
      </c>
      <c r="F63" s="41">
        <v>2646.15</v>
      </c>
      <c r="G63" s="13">
        <v>6.0555402993272008E-2</v>
      </c>
      <c r="H63" s="41">
        <v>4151.2299999999996</v>
      </c>
      <c r="I63" s="13">
        <v>9.4998169252597367E-2</v>
      </c>
      <c r="J63" s="41">
        <v>4859.28</v>
      </c>
      <c r="K63" s="13">
        <v>0.11120142798297404</v>
      </c>
      <c r="L63" s="41">
        <v>6021.0400000000009</v>
      </c>
      <c r="M63" s="13">
        <v>0.13778754176392513</v>
      </c>
      <c r="N63" s="41">
        <v>11290.4</v>
      </c>
      <c r="O63" s="13">
        <f>N63/C63</f>
        <v>0.25837338093276579</v>
      </c>
      <c r="P63" s="41">
        <v>13858.04</v>
      </c>
      <c r="Q63" s="13">
        <f t="shared" si="39"/>
        <v>0.33234303803539739</v>
      </c>
      <c r="R63" s="41">
        <v>17425.09</v>
      </c>
      <c r="S63" s="13">
        <f>R63/D63</f>
        <v>0.41788790829296368</v>
      </c>
      <c r="T63" s="41">
        <v>19919.310000000001</v>
      </c>
      <c r="U63" s="13">
        <f t="shared" ref="U63:U64" si="45">T63/D63</f>
        <v>0.47770420643675959</v>
      </c>
      <c r="V63" s="41">
        <v>22316.83</v>
      </c>
      <c r="W63" s="13">
        <f>V63/D63</f>
        <v>0.53520144851071993</v>
      </c>
      <c r="X63" s="41">
        <v>25410.51</v>
      </c>
      <c r="Y63" s="13">
        <f>X63/E63</f>
        <v>0.79977684753871325</v>
      </c>
      <c r="Z63" s="41">
        <v>27181.129999999997</v>
      </c>
      <c r="AA63" s="13">
        <v>0.85550579126274695</v>
      </c>
    </row>
    <row r="64" spans="1:27" ht="15.75" thickBot="1" x14ac:dyDescent="0.3">
      <c r="A64" s="11">
        <v>5200</v>
      </c>
      <c r="B64" s="11" t="s">
        <v>70</v>
      </c>
      <c r="C64" s="12">
        <v>600</v>
      </c>
      <c r="D64" s="12">
        <v>600</v>
      </c>
      <c r="E64" s="12">
        <v>600</v>
      </c>
      <c r="F64" s="12">
        <v>43.08</v>
      </c>
      <c r="G64" s="13">
        <v>7.1800000000000003E-2</v>
      </c>
      <c r="H64" s="12">
        <v>43.08</v>
      </c>
      <c r="I64" s="13">
        <v>7.1800000000000003E-2</v>
      </c>
      <c r="J64" s="12">
        <v>43.08</v>
      </c>
      <c r="K64" s="13">
        <v>7.1800000000000003E-2</v>
      </c>
      <c r="L64" s="12">
        <v>316.27</v>
      </c>
      <c r="M64" s="13">
        <v>0.52711666666666668</v>
      </c>
      <c r="N64" s="12">
        <v>316.27</v>
      </c>
      <c r="O64" s="13">
        <f t="shared" ref="O64:O66" si="46">N64/C64</f>
        <v>0.52711666666666668</v>
      </c>
      <c r="P64" s="12">
        <v>316.27</v>
      </c>
      <c r="Q64" s="13">
        <f t="shared" si="39"/>
        <v>0.52711666666666668</v>
      </c>
      <c r="R64" s="12">
        <v>320.01</v>
      </c>
      <c r="S64" s="13">
        <f t="shared" ref="S64:S65" si="47">R64/D64</f>
        <v>0.53334999999999999</v>
      </c>
      <c r="T64" s="12">
        <v>320.01</v>
      </c>
      <c r="U64" s="13">
        <f t="shared" si="45"/>
        <v>0.53334999999999999</v>
      </c>
      <c r="V64" s="12">
        <v>323.75</v>
      </c>
      <c r="W64" s="13">
        <f t="shared" ref="W64:W103" si="48">V64/D64</f>
        <v>0.5395833333333333</v>
      </c>
      <c r="X64" s="12">
        <v>327.64</v>
      </c>
      <c r="Y64" s="13">
        <f t="shared" ref="Y64:Y65" si="49">X64/E64</f>
        <v>0.54606666666666659</v>
      </c>
      <c r="Z64" s="12">
        <v>387.64</v>
      </c>
      <c r="AA64" s="13">
        <v>0.64606666666666668</v>
      </c>
    </row>
    <row r="65" spans="1:27" ht="15.75" thickBot="1" x14ac:dyDescent="0.3">
      <c r="A65" s="11">
        <v>5400</v>
      </c>
      <c r="B65" s="11" t="s">
        <v>71</v>
      </c>
      <c r="C65" s="48">
        <v>116492</v>
      </c>
      <c r="D65" s="48">
        <v>118052</v>
      </c>
      <c r="E65" s="48">
        <v>120692</v>
      </c>
      <c r="F65" s="48">
        <v>3484.0200000000004</v>
      </c>
      <c r="G65" s="16">
        <v>2.9907804827799339E-2</v>
      </c>
      <c r="H65" s="48">
        <v>8144.0399999999991</v>
      </c>
      <c r="I65" s="16">
        <v>6.9910723483157633E-2</v>
      </c>
      <c r="J65" s="48">
        <v>10517.859999999999</v>
      </c>
      <c r="K65" s="16">
        <v>9.0288260138035217E-2</v>
      </c>
      <c r="L65" s="48">
        <v>16129.859999999999</v>
      </c>
      <c r="M65" s="16">
        <v>0.13846324211104624</v>
      </c>
      <c r="N65" s="48">
        <v>29957.97</v>
      </c>
      <c r="O65" s="16">
        <f t="shared" si="46"/>
        <v>0.25716761666037152</v>
      </c>
      <c r="P65" s="48">
        <v>46821.15</v>
      </c>
      <c r="Q65" s="13">
        <f t="shared" si="39"/>
        <v>0.39661462745230919</v>
      </c>
      <c r="R65" s="48">
        <v>60435.69</v>
      </c>
      <c r="S65" s="13">
        <f t="shared" si="47"/>
        <v>0.51194126317216149</v>
      </c>
      <c r="T65" s="48">
        <v>72532.509999999995</v>
      </c>
      <c r="U65" s="13">
        <f>T65/D65</f>
        <v>0.61441153051197772</v>
      </c>
      <c r="V65" s="48">
        <v>84572.06</v>
      </c>
      <c r="W65" s="13">
        <f t="shared" si="48"/>
        <v>0.71639667265272933</v>
      </c>
      <c r="X65" s="48">
        <v>98769.96</v>
      </c>
      <c r="Y65" s="13">
        <f t="shared" si="49"/>
        <v>0.81836376893248941</v>
      </c>
      <c r="Z65" s="48">
        <v>112059.02</v>
      </c>
      <c r="AA65" s="13">
        <v>0.92847098399231109</v>
      </c>
    </row>
    <row r="66" spans="1:27" ht="16.5" thickTop="1" thickBot="1" x14ac:dyDescent="0.3">
      <c r="A66" s="6">
        <v>6</v>
      </c>
      <c r="B66" s="6" t="s">
        <v>72</v>
      </c>
      <c r="C66" s="20">
        <v>445246</v>
      </c>
      <c r="D66" s="20">
        <v>437445</v>
      </c>
      <c r="E66" s="20">
        <v>481978</v>
      </c>
      <c r="F66" s="20">
        <v>26539.120000000003</v>
      </c>
      <c r="G66" s="19">
        <v>5.9605521442079215E-2</v>
      </c>
      <c r="H66" s="20">
        <v>51330.51</v>
      </c>
      <c r="I66" s="19">
        <v>0.11528572968651038</v>
      </c>
      <c r="J66" s="20">
        <v>76644.87</v>
      </c>
      <c r="K66" s="19">
        <v>0.17214050210445461</v>
      </c>
      <c r="L66" s="20">
        <v>108239.85</v>
      </c>
      <c r="M66" s="19">
        <v>0.24310122943271811</v>
      </c>
      <c r="N66" s="20">
        <f>SUM(N67:N70)</f>
        <v>136814.83000000002</v>
      </c>
      <c r="O66" s="19">
        <f t="shared" si="46"/>
        <v>0.30727918948176969</v>
      </c>
      <c r="P66" s="20">
        <v>158358.28</v>
      </c>
      <c r="Q66" s="19">
        <f t="shared" si="39"/>
        <v>0.36200729234532342</v>
      </c>
      <c r="R66" s="20">
        <f>SUM(R67:R70)</f>
        <v>179787.75</v>
      </c>
      <c r="S66" s="19">
        <f>R66/D66</f>
        <v>0.41099509652642047</v>
      </c>
      <c r="T66" s="20">
        <f>SUM(T67:T70)</f>
        <v>207269.2</v>
      </c>
      <c r="U66" s="19">
        <f>T66/D66</f>
        <v>0.47381773708694808</v>
      </c>
      <c r="V66" s="20">
        <v>251864.58</v>
      </c>
      <c r="W66" s="19">
        <f t="shared" si="48"/>
        <v>0.57576285018688056</v>
      </c>
      <c r="X66" s="20">
        <f>X67+X68+X69+X70</f>
        <v>300507.63</v>
      </c>
      <c r="Y66" s="19">
        <f>X66/E66</f>
        <v>0.62348827124889517</v>
      </c>
      <c r="Z66" s="20">
        <v>373274.32</v>
      </c>
      <c r="AA66" s="19">
        <v>0.774463398744341</v>
      </c>
    </row>
    <row r="67" spans="1:27" ht="16.5" thickTop="1" thickBot="1" x14ac:dyDescent="0.3">
      <c r="A67" s="11">
        <v>6100</v>
      </c>
      <c r="B67" s="11" t="s">
        <v>73</v>
      </c>
      <c r="C67" s="41">
        <v>22983</v>
      </c>
      <c r="D67" s="41">
        <v>34083</v>
      </c>
      <c r="E67" s="41">
        <v>34083</v>
      </c>
      <c r="F67" s="41">
        <v>3081.61</v>
      </c>
      <c r="G67" s="47">
        <v>0.13408214767436802</v>
      </c>
      <c r="H67" s="41">
        <v>5301.1900000000005</v>
      </c>
      <c r="I67" s="47">
        <v>0.23065700735326114</v>
      </c>
      <c r="J67" s="41">
        <v>8912.33</v>
      </c>
      <c r="K67" s="47">
        <v>0.38777922812513599</v>
      </c>
      <c r="L67" s="41">
        <v>11030.84</v>
      </c>
      <c r="M67" s="47">
        <v>0.47995648957925424</v>
      </c>
      <c r="N67" s="41">
        <v>12936.45</v>
      </c>
      <c r="O67" s="47">
        <f>N67/C67</f>
        <v>0.56287038245659837</v>
      </c>
      <c r="P67" s="41">
        <v>13847.57</v>
      </c>
      <c r="Q67" s="47">
        <f t="shared" si="39"/>
        <v>0.40628964586450722</v>
      </c>
      <c r="R67" s="41">
        <v>15119.43</v>
      </c>
      <c r="S67" s="47">
        <f>R67/D67</f>
        <v>0.44360619663761991</v>
      </c>
      <c r="T67" s="41">
        <v>15847.81</v>
      </c>
      <c r="U67" s="47">
        <f t="shared" ref="U67:U69" si="50">T67/D67</f>
        <v>0.46497696798990695</v>
      </c>
      <c r="V67" s="41">
        <v>16831.78</v>
      </c>
      <c r="W67" s="47">
        <f t="shared" si="48"/>
        <v>0.49384678578763602</v>
      </c>
      <c r="X67" s="41">
        <v>19072.669999999998</v>
      </c>
      <c r="Y67" s="47">
        <f>X67/E67</f>
        <v>0.55959481266320443</v>
      </c>
      <c r="Z67" s="41">
        <v>21921.71</v>
      </c>
      <c r="AA67" s="47">
        <v>0.64318604582929906</v>
      </c>
    </row>
    <row r="68" spans="1:27" ht="15.75" thickBot="1" x14ac:dyDescent="0.3">
      <c r="A68" s="11">
        <v>6300</v>
      </c>
      <c r="B68" s="11" t="s">
        <v>74</v>
      </c>
      <c r="C68" s="12">
        <v>75737</v>
      </c>
      <c r="D68" s="12">
        <v>76075</v>
      </c>
      <c r="E68" s="12">
        <v>95340</v>
      </c>
      <c r="F68" s="12">
        <v>411.23</v>
      </c>
      <c r="G68" s="13">
        <v>5.4297107094286806E-3</v>
      </c>
      <c r="H68" s="12">
        <v>538.65000000000009</v>
      </c>
      <c r="I68" s="13">
        <v>7.1121116495240118E-3</v>
      </c>
      <c r="J68" s="12">
        <v>917.14</v>
      </c>
      <c r="K68" s="13">
        <v>1.2109536950235684E-2</v>
      </c>
      <c r="L68" s="12">
        <v>9404.4699999999993</v>
      </c>
      <c r="M68" s="13">
        <v>0.12417272931328148</v>
      </c>
      <c r="N68" s="12">
        <v>10004.17</v>
      </c>
      <c r="O68" s="13">
        <f t="shared" ref="O68:O70" si="51">N68/C68</f>
        <v>0.13209091989384317</v>
      </c>
      <c r="P68" s="12">
        <v>10250.02</v>
      </c>
      <c r="Q68" s="13">
        <f t="shared" si="39"/>
        <v>0.1347357213276372</v>
      </c>
      <c r="R68" s="12">
        <v>10590.45</v>
      </c>
      <c r="S68" s="47">
        <f t="shared" ref="S68:S70" si="52">R68/D68</f>
        <v>0.1392106473874466</v>
      </c>
      <c r="T68" s="12">
        <v>11101.07</v>
      </c>
      <c r="U68" s="47">
        <f t="shared" si="50"/>
        <v>0.14592270785409137</v>
      </c>
      <c r="V68" s="12">
        <v>25692.79</v>
      </c>
      <c r="W68" s="47">
        <f t="shared" si="48"/>
        <v>0.33772974038777526</v>
      </c>
      <c r="X68" s="12">
        <v>47038.85</v>
      </c>
      <c r="Y68" s="47">
        <f t="shared" ref="Y68:Y70" si="53">X68/E68</f>
        <v>0.49338000839102159</v>
      </c>
      <c r="Z68" s="12">
        <v>71835.42</v>
      </c>
      <c r="AA68" s="47">
        <v>0.75346570169918181</v>
      </c>
    </row>
    <row r="69" spans="1:27" ht="15.75" thickBot="1" x14ac:dyDescent="0.3">
      <c r="A69" s="11">
        <v>6400</v>
      </c>
      <c r="B69" s="11" t="s">
        <v>75</v>
      </c>
      <c r="C69" s="12">
        <v>67765</v>
      </c>
      <c r="D69" s="12">
        <v>67765</v>
      </c>
      <c r="E69" s="12">
        <v>67765</v>
      </c>
      <c r="F69" s="12">
        <v>8115.35</v>
      </c>
      <c r="G69" s="13">
        <v>0.11975724931749429</v>
      </c>
      <c r="H69" s="12">
        <v>13597.66</v>
      </c>
      <c r="I69" s="13">
        <v>0.20065904227846232</v>
      </c>
      <c r="J69" s="12">
        <v>17715.409999999996</v>
      </c>
      <c r="K69" s="13">
        <v>0.26142418652696814</v>
      </c>
      <c r="L69" s="12">
        <v>20978.210000000003</v>
      </c>
      <c r="M69" s="13">
        <v>0.3095729358813547</v>
      </c>
      <c r="N69" s="12">
        <v>23778.65</v>
      </c>
      <c r="O69" s="13">
        <f t="shared" si="51"/>
        <v>0.35089869401608503</v>
      </c>
      <c r="P69" s="12">
        <v>26953.03</v>
      </c>
      <c r="Q69" s="13">
        <f t="shared" si="39"/>
        <v>0.39774264000590276</v>
      </c>
      <c r="R69" s="12">
        <v>27459.96</v>
      </c>
      <c r="S69" s="47">
        <f t="shared" si="52"/>
        <v>0.40522334538478566</v>
      </c>
      <c r="T69" s="12">
        <v>35219.230000000003</v>
      </c>
      <c r="U69" s="47">
        <f t="shared" si="50"/>
        <v>0.51972596473105592</v>
      </c>
      <c r="V69" s="12">
        <v>46171.040000000001</v>
      </c>
      <c r="W69" s="47">
        <f t="shared" si="48"/>
        <v>0.68134051501512582</v>
      </c>
      <c r="X69" s="12">
        <v>52218.400000000001</v>
      </c>
      <c r="Y69" s="47">
        <f t="shared" si="53"/>
        <v>0.77058068324356233</v>
      </c>
      <c r="Z69" s="12">
        <v>67631.540000000008</v>
      </c>
      <c r="AA69" s="47">
        <v>0.99803054674241876</v>
      </c>
    </row>
    <row r="70" spans="1:27" ht="15.75" thickBot="1" x14ac:dyDescent="0.3">
      <c r="A70" s="11">
        <v>6605</v>
      </c>
      <c r="B70" s="11" t="s">
        <v>76</v>
      </c>
      <c r="C70" s="12">
        <v>278761</v>
      </c>
      <c r="D70" s="12">
        <v>259522</v>
      </c>
      <c r="E70" s="12">
        <v>284790</v>
      </c>
      <c r="F70" s="12">
        <v>14930.93</v>
      </c>
      <c r="G70" s="13">
        <v>5.3561760791502398E-2</v>
      </c>
      <c r="H70" s="12">
        <v>31893.010000000002</v>
      </c>
      <c r="I70" s="13">
        <v>0.11440987082124114</v>
      </c>
      <c r="J70" s="12">
        <v>49099.990000000005</v>
      </c>
      <c r="K70" s="13">
        <v>0.17613651120493901</v>
      </c>
      <c r="L70" s="12">
        <v>66826.33</v>
      </c>
      <c r="M70" s="13">
        <v>0.23972625295504035</v>
      </c>
      <c r="N70" s="12">
        <v>90095.56</v>
      </c>
      <c r="O70" s="13">
        <f t="shared" si="51"/>
        <v>0.32320001721905145</v>
      </c>
      <c r="P70" s="12">
        <v>107307.66</v>
      </c>
      <c r="Q70" s="13">
        <f t="shared" si="39"/>
        <v>0.41348193987407622</v>
      </c>
      <c r="R70" s="12">
        <v>126617.91</v>
      </c>
      <c r="S70" s="47">
        <f t="shared" si="52"/>
        <v>0.48788892656499255</v>
      </c>
      <c r="T70" s="12">
        <v>145101.09</v>
      </c>
      <c r="U70" s="47">
        <f>T70/D70</f>
        <v>0.55910901580598171</v>
      </c>
      <c r="V70" s="12">
        <v>163167.97</v>
      </c>
      <c r="W70" s="47">
        <f t="shared" si="48"/>
        <v>0.62872500211928084</v>
      </c>
      <c r="X70" s="12">
        <v>182177.71</v>
      </c>
      <c r="Y70" s="47">
        <f t="shared" si="53"/>
        <v>0.63969138663576663</v>
      </c>
      <c r="Z70" s="12">
        <v>211885.65</v>
      </c>
      <c r="AA70" s="47">
        <v>0.7440073940873777</v>
      </c>
    </row>
    <row r="71" spans="1:27" ht="16.5" thickTop="1" thickBot="1" x14ac:dyDescent="0.3">
      <c r="A71" s="6">
        <v>7</v>
      </c>
      <c r="B71" s="6" t="s">
        <v>77</v>
      </c>
      <c r="C71" s="39">
        <v>15414</v>
      </c>
      <c r="D71" s="39">
        <v>15614</v>
      </c>
      <c r="E71" s="39">
        <v>15614</v>
      </c>
      <c r="F71" s="39">
        <v>2211.06</v>
      </c>
      <c r="G71" s="40">
        <v>0.1434449202024134</v>
      </c>
      <c r="H71" s="39">
        <v>3337.2400000000002</v>
      </c>
      <c r="I71" s="40">
        <v>0.21650707149344753</v>
      </c>
      <c r="J71" s="39">
        <v>4661.8099999999995</v>
      </c>
      <c r="K71" s="40">
        <v>0.3024399896198261</v>
      </c>
      <c r="L71" s="39">
        <v>5838.0699999999988</v>
      </c>
      <c r="M71" s="40">
        <v>0.37875113533151672</v>
      </c>
      <c r="N71" s="39">
        <f>SUM(N72:N74)</f>
        <v>6559.9199999999992</v>
      </c>
      <c r="O71" s="40">
        <f>N71/C71</f>
        <v>0.42558193849746978</v>
      </c>
      <c r="P71" s="39">
        <v>6963.38</v>
      </c>
      <c r="Q71" s="40">
        <f t="shared" si="39"/>
        <v>0.44597028307928782</v>
      </c>
      <c r="R71" s="39">
        <f>SUM(R72:R74)</f>
        <v>7442.01</v>
      </c>
      <c r="S71" s="40">
        <f>R71/D71</f>
        <v>0.4766241834251313</v>
      </c>
      <c r="T71" s="39">
        <f>SUM(T72:T74)</f>
        <v>8445.16</v>
      </c>
      <c r="U71" s="40">
        <f>T71/D71</f>
        <v>0.54087101319328812</v>
      </c>
      <c r="V71" s="39">
        <v>8833.7000000000007</v>
      </c>
      <c r="W71" s="40">
        <f t="shared" si="48"/>
        <v>0.56575509158447557</v>
      </c>
      <c r="X71" s="39">
        <f>X72+X73+X74</f>
        <v>9341.74</v>
      </c>
      <c r="Y71" s="40">
        <f>X71/E71</f>
        <v>0.59829255796080438</v>
      </c>
      <c r="Z71" s="39">
        <v>10215.26</v>
      </c>
      <c r="AA71" s="40">
        <v>0.65423722300499554</v>
      </c>
    </row>
    <row r="72" spans="1:27" ht="16.5" thickTop="1" thickBot="1" x14ac:dyDescent="0.3">
      <c r="A72" s="11">
        <v>7210</v>
      </c>
      <c r="B72" s="11" t="s">
        <v>78</v>
      </c>
      <c r="C72" s="12">
        <v>12569</v>
      </c>
      <c r="D72" s="12">
        <v>12769</v>
      </c>
      <c r="E72" s="12">
        <v>12769</v>
      </c>
      <c r="F72" s="12">
        <v>2061.91</v>
      </c>
      <c r="G72" s="13">
        <v>0.16404725912960458</v>
      </c>
      <c r="H72" s="12">
        <v>3063.3</v>
      </c>
      <c r="I72" s="13">
        <v>0.24371867292545152</v>
      </c>
      <c r="J72" s="12">
        <v>4226.12</v>
      </c>
      <c r="K72" s="13">
        <v>0.33623359057999841</v>
      </c>
      <c r="L72" s="12">
        <v>5314.0399999999991</v>
      </c>
      <c r="M72" s="13">
        <v>0.42278940249820979</v>
      </c>
      <c r="N72" s="12">
        <v>6003.65</v>
      </c>
      <c r="O72" s="13">
        <f>N72/C72</f>
        <v>0.47765534250934838</v>
      </c>
      <c r="P72" s="12">
        <v>6401.2</v>
      </c>
      <c r="Q72" s="13">
        <f t="shared" si="39"/>
        <v>0.5013078549612342</v>
      </c>
      <c r="R72" s="12">
        <v>6830.1</v>
      </c>
      <c r="S72" s="13">
        <f>R72/D72</f>
        <v>0.53489701621113639</v>
      </c>
      <c r="T72" s="12">
        <v>7824.24</v>
      </c>
      <c r="U72" s="13">
        <f t="shared" ref="U72:U73" si="54">T72/D72</f>
        <v>0.61275276059205885</v>
      </c>
      <c r="V72" s="12">
        <v>8195.61</v>
      </c>
      <c r="W72" s="13">
        <f t="shared" si="48"/>
        <v>0.64183647897251161</v>
      </c>
      <c r="X72" s="12">
        <v>8670.7099999999991</v>
      </c>
      <c r="Y72" s="13">
        <f>X72/E72</f>
        <v>0.67904377789960058</v>
      </c>
      <c r="Z72" s="12">
        <v>9459.08</v>
      </c>
      <c r="AA72" s="13">
        <v>0.74078471297674053</v>
      </c>
    </row>
    <row r="73" spans="1:27" ht="15.75" thickBot="1" x14ac:dyDescent="0.3">
      <c r="A73" s="11">
        <v>7230</v>
      </c>
      <c r="B73" s="11" t="s">
        <v>79</v>
      </c>
      <c r="C73" s="12">
        <v>840</v>
      </c>
      <c r="D73" s="12">
        <v>840</v>
      </c>
      <c r="E73" s="12">
        <v>840</v>
      </c>
      <c r="F73" s="12">
        <v>82.23</v>
      </c>
      <c r="G73" s="13">
        <v>9.7892857142857143E-2</v>
      </c>
      <c r="H73" s="12">
        <v>144.82</v>
      </c>
      <c r="I73" s="13">
        <v>0.17240476190476189</v>
      </c>
      <c r="J73" s="12">
        <v>236.99</v>
      </c>
      <c r="K73" s="13">
        <v>0.28213095238095237</v>
      </c>
      <c r="L73" s="12">
        <v>285.23</v>
      </c>
      <c r="M73" s="13">
        <v>0.33955952380952381</v>
      </c>
      <c r="N73" s="12">
        <v>298.74</v>
      </c>
      <c r="O73" s="13">
        <f t="shared" ref="O73:O74" si="55">N73/C73</f>
        <v>0.35564285714285715</v>
      </c>
      <c r="P73" s="12">
        <v>304.64999999999998</v>
      </c>
      <c r="Q73" s="13">
        <f t="shared" si="39"/>
        <v>0.36267857142857141</v>
      </c>
      <c r="R73" s="12">
        <v>304.66000000000003</v>
      </c>
      <c r="S73" s="13">
        <f t="shared" ref="S73:S74" si="56">R73/D73</f>
        <v>0.36269047619047623</v>
      </c>
      <c r="T73" s="12">
        <v>313.67</v>
      </c>
      <c r="U73" s="13">
        <f t="shared" si="54"/>
        <v>0.37341666666666667</v>
      </c>
      <c r="V73" s="12">
        <v>330.84</v>
      </c>
      <c r="W73" s="13">
        <f t="shared" si="48"/>
        <v>0.39385714285714285</v>
      </c>
      <c r="X73" s="12">
        <v>363.78</v>
      </c>
      <c r="Y73" s="13">
        <f t="shared" ref="Y73:Y74" si="57">X73/E73</f>
        <v>0.43307142857142855</v>
      </c>
      <c r="Z73" s="12">
        <v>435.43</v>
      </c>
      <c r="AA73" s="13">
        <v>0.51836904761904767</v>
      </c>
    </row>
    <row r="74" spans="1:27" ht="15.75" thickBot="1" x14ac:dyDescent="0.3">
      <c r="A74" s="11">
        <v>7600</v>
      </c>
      <c r="B74" s="11" t="s">
        <v>80</v>
      </c>
      <c r="C74" s="12">
        <v>2005</v>
      </c>
      <c r="D74" s="12">
        <v>2005</v>
      </c>
      <c r="E74" s="12">
        <v>2005</v>
      </c>
      <c r="F74" s="12">
        <v>66.92</v>
      </c>
      <c r="G74" s="13">
        <v>3.3376558603491271E-2</v>
      </c>
      <c r="H74" s="12">
        <v>129.12</v>
      </c>
      <c r="I74" s="13">
        <v>6.4399002493765595E-2</v>
      </c>
      <c r="J74" s="12">
        <v>198.7</v>
      </c>
      <c r="K74" s="13">
        <v>9.9102244389027427E-2</v>
      </c>
      <c r="L74" s="12">
        <v>238.79999999999998</v>
      </c>
      <c r="M74" s="13">
        <v>0.11910224438902742</v>
      </c>
      <c r="N74" s="12">
        <v>257.52999999999997</v>
      </c>
      <c r="O74" s="13">
        <f t="shared" si="55"/>
        <v>0.12844389027431419</v>
      </c>
      <c r="P74" s="12">
        <v>257.52999999999997</v>
      </c>
      <c r="Q74" s="13">
        <f t="shared" si="39"/>
        <v>0.12844389027431419</v>
      </c>
      <c r="R74" s="12">
        <v>307.25</v>
      </c>
      <c r="S74" s="13">
        <f t="shared" si="56"/>
        <v>0.1532418952618454</v>
      </c>
      <c r="T74" s="12">
        <v>307.25</v>
      </c>
      <c r="U74" s="13">
        <f>T74/D74</f>
        <v>0.1532418952618454</v>
      </c>
      <c r="V74" s="12">
        <v>307.25</v>
      </c>
      <c r="W74" s="13">
        <f t="shared" si="48"/>
        <v>0.1532418952618454</v>
      </c>
      <c r="X74" s="12">
        <v>307.25</v>
      </c>
      <c r="Y74" s="13">
        <f t="shared" si="57"/>
        <v>0.1532418952618454</v>
      </c>
      <c r="Z74" s="12">
        <v>320.75</v>
      </c>
      <c r="AA74" s="13">
        <v>0.15997506234413966</v>
      </c>
    </row>
    <row r="75" spans="1:27" ht="16.5" thickTop="1" thickBot="1" x14ac:dyDescent="0.3">
      <c r="A75" s="6">
        <v>8</v>
      </c>
      <c r="B75" s="6" t="s">
        <v>81</v>
      </c>
      <c r="C75" s="39">
        <v>1857710</v>
      </c>
      <c r="D75" s="39">
        <v>1883072</v>
      </c>
      <c r="E75" s="39">
        <v>1034654</v>
      </c>
      <c r="F75" s="39">
        <v>61834.459999999992</v>
      </c>
      <c r="G75" s="40">
        <v>3.3285313638834906E-2</v>
      </c>
      <c r="H75" s="39">
        <v>128325.65000000001</v>
      </c>
      <c r="I75" s="40">
        <v>6.9077331768682956E-2</v>
      </c>
      <c r="J75" s="39">
        <v>225281.64000000004</v>
      </c>
      <c r="K75" s="40">
        <v>0.1212684649380151</v>
      </c>
      <c r="L75" s="39">
        <v>310872.27</v>
      </c>
      <c r="M75" s="40">
        <v>0.16734165720160843</v>
      </c>
      <c r="N75" s="39">
        <f>SUM(N76:N84)</f>
        <v>372443.53400000004</v>
      </c>
      <c r="O75" s="40">
        <f>N75/C75</f>
        <v>0.20048529318354319</v>
      </c>
      <c r="P75" s="39">
        <v>448541.86</v>
      </c>
      <c r="Q75" s="40">
        <f t="shared" si="39"/>
        <v>0.23819687191992658</v>
      </c>
      <c r="R75" s="39">
        <f>SUM(R76:R84)</f>
        <v>519944.12</v>
      </c>
      <c r="S75" s="40">
        <f>R75/D75</f>
        <v>0.27611483788192909</v>
      </c>
      <c r="T75" s="39">
        <f>SUM(T76:T84)</f>
        <v>576417.55999999994</v>
      </c>
      <c r="U75" s="40">
        <f>T75/D75</f>
        <v>0.30610489667946839</v>
      </c>
      <c r="V75" s="39">
        <v>653689.81999999995</v>
      </c>
      <c r="W75" s="40">
        <f t="shared" si="48"/>
        <v>0.34714010935322703</v>
      </c>
      <c r="X75" s="39">
        <f>X76+X77+X78+X79+X80+X81+X82+X83+X84</f>
        <v>716993.30999999982</v>
      </c>
      <c r="Y75" s="40">
        <f>X75/E75</f>
        <v>0.69297882190568039</v>
      </c>
      <c r="Z75" s="39">
        <v>819090.61000000022</v>
      </c>
      <c r="AA75" s="40">
        <v>0.16393691068548275</v>
      </c>
    </row>
    <row r="76" spans="1:27" ht="16.5" thickTop="1" thickBot="1" x14ac:dyDescent="0.3">
      <c r="A76" s="11">
        <v>8102</v>
      </c>
      <c r="B76" s="11" t="s">
        <v>82</v>
      </c>
      <c r="C76" s="41">
        <v>136222</v>
      </c>
      <c r="D76" s="41">
        <v>141369</v>
      </c>
      <c r="E76" s="41">
        <v>141369</v>
      </c>
      <c r="F76" s="41">
        <v>10000.980000000001</v>
      </c>
      <c r="G76" s="13">
        <v>7.3416775557545777E-2</v>
      </c>
      <c r="H76" s="41">
        <v>19963.759999999998</v>
      </c>
      <c r="I76" s="13">
        <v>0.1465531265140726</v>
      </c>
      <c r="J76" s="41">
        <v>38360.01</v>
      </c>
      <c r="K76" s="13">
        <v>0.28159922773120349</v>
      </c>
      <c r="L76" s="41">
        <v>61709.049999999988</v>
      </c>
      <c r="M76" s="13">
        <v>0.45300355302374057</v>
      </c>
      <c r="N76" s="41">
        <v>68604.160000000003</v>
      </c>
      <c r="O76" s="13">
        <f>N76/C76</f>
        <v>0.50362026691723805</v>
      </c>
      <c r="P76" s="41">
        <v>79517.350000000006</v>
      </c>
      <c r="Q76" s="13">
        <f t="shared" si="39"/>
        <v>0.56248081262511584</v>
      </c>
      <c r="R76" s="41">
        <v>87781.32</v>
      </c>
      <c r="S76" s="13">
        <f>R76/D76</f>
        <v>0.62093754642106835</v>
      </c>
      <c r="T76" s="41">
        <v>95394.89</v>
      </c>
      <c r="U76" s="13">
        <f t="shared" ref="U76:U83" si="58">T76/D76</f>
        <v>0.67479355445677625</v>
      </c>
      <c r="V76" s="41">
        <v>99649.7</v>
      </c>
      <c r="W76" s="13">
        <f t="shared" si="48"/>
        <v>0.70489074691056741</v>
      </c>
      <c r="X76" s="41">
        <v>109576.1</v>
      </c>
      <c r="Y76" s="13">
        <f>X76/E76</f>
        <v>0.77510698950972279</v>
      </c>
      <c r="Z76" s="41">
        <v>117872.82</v>
      </c>
      <c r="AA76" s="13">
        <v>0.8337953865416039</v>
      </c>
    </row>
    <row r="77" spans="1:27" ht="15.75" thickBot="1" x14ac:dyDescent="0.3">
      <c r="A77" s="11">
        <v>8107</v>
      </c>
      <c r="B77" s="11" t="s">
        <v>83</v>
      </c>
      <c r="C77" s="12">
        <v>249165</v>
      </c>
      <c r="D77" s="12">
        <v>255323</v>
      </c>
      <c r="E77" s="12">
        <v>246815</v>
      </c>
      <c r="F77" s="12">
        <v>13957.31</v>
      </c>
      <c r="G77" s="13">
        <v>5.6016334557421783E-2</v>
      </c>
      <c r="H77" s="12">
        <v>35166.340000000004</v>
      </c>
      <c r="I77" s="13">
        <v>0.14113675676760382</v>
      </c>
      <c r="J77" s="12">
        <v>55231.44</v>
      </c>
      <c r="K77" s="13">
        <v>0.22166612485702247</v>
      </c>
      <c r="L77" s="12">
        <v>78459.330000000016</v>
      </c>
      <c r="M77" s="13">
        <v>0.31488904942507984</v>
      </c>
      <c r="N77" s="12">
        <v>97555.444000000003</v>
      </c>
      <c r="O77" s="13">
        <f t="shared" ref="O77:O84" si="59">N77/C77</f>
        <v>0.39152948447815705</v>
      </c>
      <c r="P77" s="12">
        <v>115778.08</v>
      </c>
      <c r="Q77" s="13">
        <f t="shared" si="39"/>
        <v>0.45345730701895248</v>
      </c>
      <c r="R77" s="12">
        <v>127837.8</v>
      </c>
      <c r="S77" s="13">
        <f t="shared" ref="S77:S84" si="60">R77/D77</f>
        <v>0.5006904979183231</v>
      </c>
      <c r="T77" s="12">
        <v>141839.4</v>
      </c>
      <c r="U77" s="13">
        <f t="shared" si="58"/>
        <v>0.55552927076683256</v>
      </c>
      <c r="V77" s="12">
        <v>158361.85999999999</v>
      </c>
      <c r="W77" s="13">
        <f t="shared" si="48"/>
        <v>0.62024126302761595</v>
      </c>
      <c r="X77" s="12">
        <v>176267.66</v>
      </c>
      <c r="Y77" s="13">
        <f t="shared" ref="Y77:Y84" si="61">X77/E77</f>
        <v>0.71416915503514777</v>
      </c>
      <c r="Z77" s="12">
        <v>199729.58000000005</v>
      </c>
      <c r="AA77" s="13">
        <v>0.80922635536948095</v>
      </c>
    </row>
    <row r="78" spans="1:27" ht="15.75" thickBot="1" x14ac:dyDescent="0.3">
      <c r="A78" s="11">
        <v>8109</v>
      </c>
      <c r="B78" s="11" t="s">
        <v>84</v>
      </c>
      <c r="C78" s="12">
        <v>118280</v>
      </c>
      <c r="D78" s="12">
        <v>128380</v>
      </c>
      <c r="E78" s="12">
        <v>129140</v>
      </c>
      <c r="F78" s="12">
        <v>3986.05</v>
      </c>
      <c r="G78" s="13">
        <v>3.3700118363205953E-2</v>
      </c>
      <c r="H78" s="12">
        <v>17820.91</v>
      </c>
      <c r="I78" s="13">
        <v>0.15066714575583362</v>
      </c>
      <c r="J78" s="12">
        <v>42663.930000000008</v>
      </c>
      <c r="K78" s="13">
        <v>0.36070282380791346</v>
      </c>
      <c r="L78" s="12">
        <v>53797.539999999994</v>
      </c>
      <c r="M78" s="13">
        <v>0.45483209333784236</v>
      </c>
      <c r="N78" s="12">
        <v>61424.57</v>
      </c>
      <c r="O78" s="13">
        <f t="shared" si="59"/>
        <v>0.5193149306729794</v>
      </c>
      <c r="P78" s="12">
        <v>79202.429999999993</v>
      </c>
      <c r="Q78" s="13">
        <f t="shared" si="39"/>
        <v>0.61693745131640432</v>
      </c>
      <c r="R78" s="12">
        <v>87338.26</v>
      </c>
      <c r="S78" s="13">
        <f t="shared" si="60"/>
        <v>0.68031048449914311</v>
      </c>
      <c r="T78" s="12">
        <v>89422.47</v>
      </c>
      <c r="U78" s="13">
        <f t="shared" si="58"/>
        <v>0.69654517837669416</v>
      </c>
      <c r="V78" s="12">
        <v>93737.55</v>
      </c>
      <c r="W78" s="13">
        <f t="shared" si="48"/>
        <v>0.73015695591213592</v>
      </c>
      <c r="X78" s="12">
        <v>100557.97</v>
      </c>
      <c r="Y78" s="13">
        <f t="shared" si="61"/>
        <v>0.77867407464766925</v>
      </c>
      <c r="Z78" s="12">
        <v>114329.52</v>
      </c>
      <c r="AA78" s="13">
        <v>0.88531454235713181</v>
      </c>
    </row>
    <row r="79" spans="1:27" ht="15.75" thickBot="1" x14ac:dyDescent="0.3">
      <c r="A79" s="11">
        <v>8201</v>
      </c>
      <c r="B79" s="11" t="s">
        <v>85</v>
      </c>
      <c r="C79" s="12">
        <v>209964</v>
      </c>
      <c r="D79" s="12">
        <v>212488</v>
      </c>
      <c r="E79" s="12">
        <v>214818</v>
      </c>
      <c r="F79" s="12">
        <v>12811.829999999996</v>
      </c>
      <c r="G79" s="13">
        <v>6.1019174715665522E-2</v>
      </c>
      <c r="H79" s="12">
        <v>25663.539999999997</v>
      </c>
      <c r="I79" s="13">
        <v>0.12222828675391971</v>
      </c>
      <c r="J79" s="12">
        <v>45048.020000000004</v>
      </c>
      <c r="K79" s="13">
        <v>0.21455116115143549</v>
      </c>
      <c r="L79" s="12">
        <v>62031.040000000015</v>
      </c>
      <c r="M79" s="13">
        <v>0.29543655102779531</v>
      </c>
      <c r="N79" s="12">
        <v>78619.740000000005</v>
      </c>
      <c r="O79" s="13">
        <f t="shared" si="59"/>
        <v>0.37444390466937194</v>
      </c>
      <c r="P79" s="12">
        <v>94838.78</v>
      </c>
      <c r="Q79" s="13">
        <f t="shared" si="39"/>
        <v>0.44632534543127139</v>
      </c>
      <c r="R79" s="12">
        <v>109798.71</v>
      </c>
      <c r="S79" s="13">
        <f t="shared" si="60"/>
        <v>0.51672899175482856</v>
      </c>
      <c r="T79" s="12">
        <v>120322.94</v>
      </c>
      <c r="U79" s="13">
        <f t="shared" si="58"/>
        <v>0.56625757689846012</v>
      </c>
      <c r="V79" s="12">
        <v>135653.38</v>
      </c>
      <c r="W79" s="13">
        <f t="shared" si="48"/>
        <v>0.63840489815895485</v>
      </c>
      <c r="X79" s="12">
        <v>154129.09</v>
      </c>
      <c r="Y79" s="13">
        <f t="shared" si="61"/>
        <v>0.71748684933292362</v>
      </c>
      <c r="Z79" s="12">
        <v>178040.85999999993</v>
      </c>
      <c r="AA79" s="13">
        <v>0.82879861091714813</v>
      </c>
    </row>
    <row r="80" spans="1:27" ht="15.75" thickBot="1" x14ac:dyDescent="0.3">
      <c r="A80" s="11">
        <v>8202</v>
      </c>
      <c r="B80" s="11" t="s">
        <v>86</v>
      </c>
      <c r="C80" s="12">
        <v>1107731</v>
      </c>
      <c r="D80" s="12">
        <v>1109036</v>
      </c>
      <c r="E80" s="12">
        <v>266036</v>
      </c>
      <c r="F80" s="12">
        <v>19494.82</v>
      </c>
      <c r="G80" s="13">
        <v>1.7598875539278039E-2</v>
      </c>
      <c r="H80" s="12">
        <v>26772.21</v>
      </c>
      <c r="I80" s="13">
        <v>2.4168512030447824E-2</v>
      </c>
      <c r="J80" s="12">
        <v>35801.35</v>
      </c>
      <c r="K80" s="13">
        <v>3.2319534255157614E-2</v>
      </c>
      <c r="L80" s="12">
        <v>44918.41</v>
      </c>
      <c r="M80" s="13">
        <v>4.0549925929670654E-2</v>
      </c>
      <c r="N80" s="12">
        <v>51926.15</v>
      </c>
      <c r="O80" s="13">
        <f t="shared" si="59"/>
        <v>4.6876136896051482E-2</v>
      </c>
      <c r="P80" s="12">
        <v>63494.26</v>
      </c>
      <c r="Q80" s="13">
        <f t="shared" si="39"/>
        <v>5.7251757382086786E-2</v>
      </c>
      <c r="R80" s="12">
        <v>89011.48</v>
      </c>
      <c r="S80" s="13">
        <f t="shared" si="60"/>
        <v>8.0260225998074003E-2</v>
      </c>
      <c r="T80" s="12">
        <v>109355.53</v>
      </c>
      <c r="U80" s="13">
        <f t="shared" si="58"/>
        <v>9.8604130073324942E-2</v>
      </c>
      <c r="V80" s="12">
        <v>142386.69</v>
      </c>
      <c r="W80" s="13">
        <f t="shared" si="48"/>
        <v>0.12838779805164124</v>
      </c>
      <c r="X80" s="12">
        <v>150565.82</v>
      </c>
      <c r="Y80" s="13">
        <f t="shared" si="61"/>
        <v>0.56596032115954231</v>
      </c>
      <c r="Z80" s="12">
        <v>180189.05000000005</v>
      </c>
      <c r="AA80" s="13">
        <v>0.67731077748876112</v>
      </c>
    </row>
    <row r="81" spans="1:27" ht="15.75" thickBot="1" x14ac:dyDescent="0.3">
      <c r="A81" s="11">
        <v>8203</v>
      </c>
      <c r="B81" s="11" t="s">
        <v>87</v>
      </c>
      <c r="C81" s="12">
        <v>1540</v>
      </c>
      <c r="D81" s="12">
        <v>1540</v>
      </c>
      <c r="E81" s="12">
        <v>1540</v>
      </c>
      <c r="F81" s="12">
        <v>0.88</v>
      </c>
      <c r="G81" s="13">
        <v>5.7142857142857147E-4</v>
      </c>
      <c r="H81" s="12">
        <v>0.88</v>
      </c>
      <c r="I81" s="13">
        <v>5.7142857142857147E-4</v>
      </c>
      <c r="J81" s="12">
        <v>1.6</v>
      </c>
      <c r="K81" s="13">
        <v>1.038961038961039E-3</v>
      </c>
      <c r="L81" s="12">
        <v>2.4</v>
      </c>
      <c r="M81" s="13">
        <v>1.5584415584415584E-3</v>
      </c>
      <c r="N81" s="12">
        <v>4.62</v>
      </c>
      <c r="O81" s="13">
        <f t="shared" si="59"/>
        <v>3.0000000000000001E-3</v>
      </c>
      <c r="P81" s="12">
        <v>15.7</v>
      </c>
      <c r="Q81" s="13">
        <f t="shared" si="39"/>
        <v>1.0194805194805194E-2</v>
      </c>
      <c r="R81" s="12">
        <v>61.49</v>
      </c>
      <c r="S81" s="13">
        <f t="shared" si="60"/>
        <v>3.9928571428571431E-2</v>
      </c>
      <c r="T81" s="12">
        <v>88.13</v>
      </c>
      <c r="U81" s="13">
        <f t="shared" si="58"/>
        <v>5.7227272727272724E-2</v>
      </c>
      <c r="V81" s="12">
        <v>110.09</v>
      </c>
      <c r="W81" s="13">
        <f t="shared" si="48"/>
        <v>7.1487012987012988E-2</v>
      </c>
      <c r="X81" s="12">
        <v>149.47</v>
      </c>
      <c r="Y81" s="13">
        <f t="shared" si="61"/>
        <v>9.7058441558441552E-2</v>
      </c>
      <c r="Z81" s="12">
        <v>155.75</v>
      </c>
      <c r="AA81" s="13">
        <v>0.10113636363636364</v>
      </c>
    </row>
    <row r="82" spans="1:27" ht="15.75" thickBot="1" x14ac:dyDescent="0.3">
      <c r="A82" s="11">
        <v>8300</v>
      </c>
      <c r="B82" s="11" t="s">
        <v>88</v>
      </c>
      <c r="C82" s="12">
        <v>11000</v>
      </c>
      <c r="D82" s="12">
        <v>11228</v>
      </c>
      <c r="E82" s="12">
        <v>11228</v>
      </c>
      <c r="F82" s="12">
        <v>1260.81</v>
      </c>
      <c r="G82" s="13">
        <v>0.11461909090909091</v>
      </c>
      <c r="H82" s="12">
        <v>2347.42</v>
      </c>
      <c r="I82" s="13">
        <v>0.21340181818181819</v>
      </c>
      <c r="J82" s="12">
        <v>3434.03</v>
      </c>
      <c r="K82" s="13">
        <v>0.31218454545454549</v>
      </c>
      <c r="L82" s="12">
        <v>4520.6400000000003</v>
      </c>
      <c r="M82" s="13">
        <v>0.41096727272727274</v>
      </c>
      <c r="N82" s="12">
        <v>5607.25</v>
      </c>
      <c r="O82" s="13">
        <f t="shared" si="59"/>
        <v>0.50975000000000004</v>
      </c>
      <c r="P82" s="12">
        <v>6693.86</v>
      </c>
      <c r="Q82" s="13">
        <f t="shared" si="39"/>
        <v>0.5961756323477021</v>
      </c>
      <c r="R82" s="12">
        <v>6693.86</v>
      </c>
      <c r="S82" s="13">
        <f t="shared" si="60"/>
        <v>0.5961756323477021</v>
      </c>
      <c r="T82" s="12">
        <v>7780.47</v>
      </c>
      <c r="U82" s="13">
        <f t="shared" si="58"/>
        <v>0.69295244032775205</v>
      </c>
      <c r="V82" s="12">
        <v>8867.08</v>
      </c>
      <c r="W82" s="13">
        <f t="shared" si="48"/>
        <v>0.78972924830780189</v>
      </c>
      <c r="X82" s="12">
        <v>9953.69</v>
      </c>
      <c r="Y82" s="13">
        <f t="shared" si="61"/>
        <v>0.88650605628785184</v>
      </c>
      <c r="Z82" s="12">
        <v>11700.3</v>
      </c>
      <c r="AA82" s="13">
        <v>1.0420644816530102</v>
      </c>
    </row>
    <row r="83" spans="1:27" ht="15.75" thickBot="1" x14ac:dyDescent="0.3">
      <c r="A83" s="11">
        <v>8400</v>
      </c>
      <c r="B83" s="11" t="s">
        <v>89</v>
      </c>
      <c r="C83" s="12">
        <v>16308</v>
      </c>
      <c r="D83" s="12">
        <v>16208</v>
      </c>
      <c r="E83" s="12">
        <v>16208</v>
      </c>
      <c r="F83" s="12">
        <v>130.83000000000001</v>
      </c>
      <c r="G83" s="13">
        <v>8.0224429727740985E-3</v>
      </c>
      <c r="H83" s="12">
        <v>209.23000000000002</v>
      </c>
      <c r="I83" s="13">
        <v>1.2829899435859701E-2</v>
      </c>
      <c r="J83" s="12">
        <v>2288.1600000000003</v>
      </c>
      <c r="K83" s="13">
        <v>0.14030905077262695</v>
      </c>
      <c r="L83" s="12">
        <v>2753.6</v>
      </c>
      <c r="M83" s="13">
        <v>0.16884964434633309</v>
      </c>
      <c r="N83" s="12">
        <v>4841.0200000000004</v>
      </c>
      <c r="O83" s="13">
        <f t="shared" si="59"/>
        <v>0.29684939906794217</v>
      </c>
      <c r="P83" s="12">
        <v>5088.92</v>
      </c>
      <c r="Q83" s="13">
        <f t="shared" si="39"/>
        <v>0.31397581441263572</v>
      </c>
      <c r="R83" s="12">
        <v>7285.86</v>
      </c>
      <c r="S83" s="13">
        <f t="shared" si="60"/>
        <v>0.44952245804540963</v>
      </c>
      <c r="T83" s="12">
        <v>7670.94</v>
      </c>
      <c r="U83" s="13">
        <f t="shared" si="58"/>
        <v>0.47328109575518262</v>
      </c>
      <c r="V83" s="12">
        <v>10305.66</v>
      </c>
      <c r="W83" s="13">
        <f t="shared" si="48"/>
        <v>0.63583785784797631</v>
      </c>
      <c r="X83" s="12">
        <v>10689.55</v>
      </c>
      <c r="Y83" s="13">
        <f t="shared" si="61"/>
        <v>0.65952307502467911</v>
      </c>
      <c r="Z83" s="12">
        <v>11075.169999999998</v>
      </c>
      <c r="AA83" s="13">
        <v>0.68331502961500479</v>
      </c>
    </row>
    <row r="84" spans="1:27" ht="15.75" thickBot="1" x14ac:dyDescent="0.3">
      <c r="A84" s="11">
        <v>8600</v>
      </c>
      <c r="B84" s="11" t="s">
        <v>90</v>
      </c>
      <c r="C84" s="12">
        <v>7500</v>
      </c>
      <c r="D84" s="12">
        <v>7500</v>
      </c>
      <c r="E84" s="12">
        <v>7500</v>
      </c>
      <c r="F84" s="12">
        <v>190.95</v>
      </c>
      <c r="G84" s="13">
        <v>2.546E-2</v>
      </c>
      <c r="H84" s="12">
        <v>381.36</v>
      </c>
      <c r="I84" s="13">
        <v>5.0848000000000004E-2</v>
      </c>
      <c r="J84" s="12">
        <v>2453.1</v>
      </c>
      <c r="K84" s="13">
        <v>0.32707999999999998</v>
      </c>
      <c r="L84" s="12">
        <v>2680.26</v>
      </c>
      <c r="M84" s="13">
        <v>0.35736800000000002</v>
      </c>
      <c r="N84" s="12">
        <v>3860.58</v>
      </c>
      <c r="O84" s="13">
        <f t="shared" si="59"/>
        <v>0.51474399999999998</v>
      </c>
      <c r="P84" s="12">
        <v>3912.48</v>
      </c>
      <c r="Q84" s="13">
        <f t="shared" si="39"/>
        <v>0.52166400000000002</v>
      </c>
      <c r="R84" s="12">
        <v>4135.34</v>
      </c>
      <c r="S84" s="13">
        <f t="shared" si="60"/>
        <v>0.55137866666666668</v>
      </c>
      <c r="T84" s="12">
        <v>4542.79</v>
      </c>
      <c r="U84" s="13">
        <f>T84/D84</f>
        <v>0.60570533333333332</v>
      </c>
      <c r="V84" s="12">
        <v>4617.8100000000004</v>
      </c>
      <c r="W84" s="13">
        <f t="shared" si="48"/>
        <v>0.61570800000000003</v>
      </c>
      <c r="X84" s="12">
        <v>5103.96</v>
      </c>
      <c r="Y84" s="13">
        <f t="shared" si="61"/>
        <v>0.68052800000000002</v>
      </c>
      <c r="Z84" s="12">
        <v>5997.5599999999995</v>
      </c>
      <c r="AA84" s="13">
        <v>0.79967466666666664</v>
      </c>
    </row>
    <row r="85" spans="1:27" ht="16.5" thickTop="1" thickBot="1" x14ac:dyDescent="0.3">
      <c r="A85" s="6">
        <v>9</v>
      </c>
      <c r="B85" s="6" t="s">
        <v>91</v>
      </c>
      <c r="C85" s="39">
        <v>7148434</v>
      </c>
      <c r="D85" s="39">
        <v>7188033</v>
      </c>
      <c r="E85" s="39">
        <v>6969055</v>
      </c>
      <c r="F85" s="39">
        <v>452785.61999999988</v>
      </c>
      <c r="G85" s="40">
        <v>6.3340533045419437E-2</v>
      </c>
      <c r="H85" s="39">
        <v>1013122.6300000001</v>
      </c>
      <c r="I85" s="40">
        <v>0.14172651380708001</v>
      </c>
      <c r="J85" s="39">
        <v>1531578.3700000003</v>
      </c>
      <c r="K85" s="40">
        <v>0.21425369108814607</v>
      </c>
      <c r="L85" s="39">
        <v>2055763.3199999998</v>
      </c>
      <c r="M85" s="40">
        <v>0.28758233201845324</v>
      </c>
      <c r="N85" s="39">
        <f>SUM(N86:N93)</f>
        <v>2637656.2000000002</v>
      </c>
      <c r="O85" s="40">
        <f>N85/C85</f>
        <v>0.36898378022375256</v>
      </c>
      <c r="P85" s="39">
        <v>3186178.81</v>
      </c>
      <c r="Q85" s="40">
        <f t="shared" si="39"/>
        <v>0.44326157239400543</v>
      </c>
      <c r="R85" s="39">
        <f>SUM(R86:R93)</f>
        <v>3626363.95</v>
      </c>
      <c r="S85" s="40">
        <f>R85/D85</f>
        <v>0.50450018106483374</v>
      </c>
      <c r="T85" s="39">
        <f>SUM(T86:T93)</f>
        <v>4011850.4900000007</v>
      </c>
      <c r="U85" s="40">
        <f>T85/D85</f>
        <v>0.55812911404274312</v>
      </c>
      <c r="V85" s="39">
        <v>4523456.9000000004</v>
      </c>
      <c r="W85" s="40">
        <f t="shared" si="48"/>
        <v>0.62930385823214785</v>
      </c>
      <c r="X85" s="39">
        <f>X86+X87+X88+X89+X90+X91+X92+X93</f>
        <v>5137386.79</v>
      </c>
      <c r="Y85" s="40">
        <f>X85/E85</f>
        <v>0.73717122192320195</v>
      </c>
      <c r="Z85" s="39">
        <v>5889390.9900000021</v>
      </c>
      <c r="AA85" s="40">
        <v>0.84507741580458218</v>
      </c>
    </row>
    <row r="86" spans="1:27" ht="16.5" thickTop="1" thickBot="1" x14ac:dyDescent="0.3">
      <c r="A86" s="11">
        <v>9110</v>
      </c>
      <c r="B86" s="11" t="s">
        <v>92</v>
      </c>
      <c r="C86" s="41">
        <v>1643640</v>
      </c>
      <c r="D86" s="41">
        <v>1653612</v>
      </c>
      <c r="E86" s="41">
        <v>1797727</v>
      </c>
      <c r="F86" s="41">
        <v>103430.08</v>
      </c>
      <c r="G86" s="13">
        <v>6.2927453700323668E-2</v>
      </c>
      <c r="H86" s="41">
        <v>222076.63999999996</v>
      </c>
      <c r="I86" s="13">
        <v>0.13511270107809492</v>
      </c>
      <c r="J86" s="41">
        <v>334827.25000000006</v>
      </c>
      <c r="K86" s="13">
        <v>0.20371081867075519</v>
      </c>
      <c r="L86" s="41">
        <v>448142.91999999993</v>
      </c>
      <c r="M86" s="13">
        <v>0.27265272200725216</v>
      </c>
      <c r="N86" s="41">
        <v>555874.84</v>
      </c>
      <c r="O86" s="13">
        <f>N86/C86</f>
        <v>0.33819743982867295</v>
      </c>
      <c r="P86" s="41">
        <v>675316.15</v>
      </c>
      <c r="Q86" s="13">
        <f t="shared" si="39"/>
        <v>0.40838851556471534</v>
      </c>
      <c r="R86" s="41">
        <v>782157.6</v>
      </c>
      <c r="S86" s="13">
        <f>R86/D86</f>
        <v>0.4729994702505787</v>
      </c>
      <c r="T86" s="41">
        <v>870226.83</v>
      </c>
      <c r="U86" s="13">
        <f>T86/D86</f>
        <v>0.52625817301761235</v>
      </c>
      <c r="V86" s="41">
        <v>1030170.31</v>
      </c>
      <c r="W86" s="13">
        <f t="shared" si="48"/>
        <v>0.62298187845758257</v>
      </c>
      <c r="X86" s="41">
        <v>1233815.07</v>
      </c>
      <c r="Y86" s="13">
        <f>X86/E86</f>
        <v>0.68631948566161605</v>
      </c>
      <c r="Z86" s="41">
        <v>1527429.8900000004</v>
      </c>
      <c r="AA86" s="13">
        <v>0.84964507402959422</v>
      </c>
    </row>
    <row r="87" spans="1:27" ht="15.75" thickBot="1" x14ac:dyDescent="0.3">
      <c r="A87" s="11" t="s">
        <v>93</v>
      </c>
      <c r="B87" s="11" t="s">
        <v>94</v>
      </c>
      <c r="C87" s="12">
        <v>4298469</v>
      </c>
      <c r="D87" s="12">
        <v>4317620</v>
      </c>
      <c r="E87" s="12">
        <v>3914939</v>
      </c>
      <c r="F87" s="12">
        <v>275951.28999999986</v>
      </c>
      <c r="G87" s="13">
        <v>6.419757592761513E-2</v>
      </c>
      <c r="H87" s="12">
        <v>614622.64000000013</v>
      </c>
      <c r="I87" s="13">
        <v>0.14298640748601424</v>
      </c>
      <c r="J87" s="12">
        <v>921024.2300000001</v>
      </c>
      <c r="K87" s="13">
        <v>0.21426797075889115</v>
      </c>
      <c r="L87" s="12">
        <v>1215578.1199999996</v>
      </c>
      <c r="M87" s="13">
        <v>0.28279327360509049</v>
      </c>
      <c r="N87" s="12">
        <v>1600349.03</v>
      </c>
      <c r="O87" s="13">
        <f t="shared" ref="O87:O93" si="62">N87/C87</f>
        <v>0.37230675154339837</v>
      </c>
      <c r="P87" s="12">
        <v>1934775.6</v>
      </c>
      <c r="Q87" s="13">
        <f t="shared" si="39"/>
        <v>0.44811159851955479</v>
      </c>
      <c r="R87" s="12">
        <v>2219972.94</v>
      </c>
      <c r="S87" s="13">
        <f t="shared" ref="S87:S93" si="63">R87/D87</f>
        <v>0.51416589232030607</v>
      </c>
      <c r="T87" s="12">
        <v>2466199.6800000002</v>
      </c>
      <c r="U87" s="13">
        <f t="shared" ref="U87:U93" si="64">T87/D87</f>
        <v>0.57119424127181184</v>
      </c>
      <c r="V87" s="12">
        <v>2738072.89</v>
      </c>
      <c r="W87" s="13">
        <f t="shared" si="48"/>
        <v>0.63416254556908669</v>
      </c>
      <c r="X87" s="12">
        <v>3016998.77</v>
      </c>
      <c r="Y87" s="13">
        <f t="shared" ref="Y87:Y93" si="65">X87/E87</f>
        <v>0.77063749141429794</v>
      </c>
      <c r="Z87" s="12">
        <v>3354372.8600000003</v>
      </c>
      <c r="AA87" s="13">
        <v>0.85681356976443324</v>
      </c>
    </row>
    <row r="88" spans="1:27" ht="15.75" thickBot="1" x14ac:dyDescent="0.3">
      <c r="A88" s="11">
        <v>9510</v>
      </c>
      <c r="B88" s="11" t="s">
        <v>95</v>
      </c>
      <c r="C88" s="12">
        <v>106500</v>
      </c>
      <c r="D88" s="12">
        <v>106500</v>
      </c>
      <c r="E88" s="12">
        <v>129500</v>
      </c>
      <c r="F88" s="12">
        <v>131.5</v>
      </c>
      <c r="G88" s="13">
        <v>1.2347417840375588E-3</v>
      </c>
      <c r="H88" s="12">
        <v>17324</v>
      </c>
      <c r="I88" s="13">
        <v>0.16266666666666665</v>
      </c>
      <c r="J88" s="12">
        <v>34198.5</v>
      </c>
      <c r="K88" s="13">
        <v>0.32111267605633803</v>
      </c>
      <c r="L88" s="12">
        <v>66521</v>
      </c>
      <c r="M88" s="13">
        <v>0.62461032863849764</v>
      </c>
      <c r="N88" s="12">
        <v>83436</v>
      </c>
      <c r="O88" s="13">
        <f t="shared" si="62"/>
        <v>0.78343661971830991</v>
      </c>
      <c r="P88" s="12">
        <v>84080.6</v>
      </c>
      <c r="Q88" s="13">
        <f t="shared" si="39"/>
        <v>0.78948920187793437</v>
      </c>
      <c r="R88" s="12">
        <v>84080.6</v>
      </c>
      <c r="S88" s="13">
        <f t="shared" si="63"/>
        <v>0.78948920187793437</v>
      </c>
      <c r="T88" s="12">
        <v>84144.6</v>
      </c>
      <c r="U88" s="13">
        <f t="shared" si="64"/>
        <v>0.79009014084507045</v>
      </c>
      <c r="V88" s="12">
        <v>84144.6</v>
      </c>
      <c r="W88" s="13">
        <f t="shared" si="48"/>
        <v>0.79009014084507045</v>
      </c>
      <c r="X88" s="12">
        <v>121996.6</v>
      </c>
      <c r="Y88" s="13">
        <f t="shared" si="65"/>
        <v>0.94205868725868736</v>
      </c>
      <c r="Z88" s="12">
        <v>143681.15</v>
      </c>
      <c r="AA88" s="13">
        <v>1.1095069498069499</v>
      </c>
    </row>
    <row r="89" spans="1:27" ht="15.75" thickBot="1" x14ac:dyDescent="0.3">
      <c r="A89" s="11">
        <v>9600</v>
      </c>
      <c r="B89" s="11" t="s">
        <v>96</v>
      </c>
      <c r="C89" s="12">
        <v>229536</v>
      </c>
      <c r="D89" s="12">
        <v>230486</v>
      </c>
      <c r="E89" s="12">
        <v>233642</v>
      </c>
      <c r="F89" s="12">
        <v>15919.24</v>
      </c>
      <c r="G89" s="13">
        <v>6.9354001115293454E-2</v>
      </c>
      <c r="H89" s="12">
        <v>34472.35</v>
      </c>
      <c r="I89" s="13">
        <v>0.15018276000278824</v>
      </c>
      <c r="J89" s="12">
        <v>51678.060000000005</v>
      </c>
      <c r="K89" s="13">
        <v>0.22514141572563784</v>
      </c>
      <c r="L89" s="12">
        <v>73466.97</v>
      </c>
      <c r="M89" s="13">
        <v>0.32006730970305314</v>
      </c>
      <c r="N89" s="12">
        <v>88393.12</v>
      </c>
      <c r="O89" s="13">
        <f t="shared" si="62"/>
        <v>0.38509479994423529</v>
      </c>
      <c r="P89" s="12">
        <v>110357.88</v>
      </c>
      <c r="Q89" s="13">
        <f t="shared" si="39"/>
        <v>0.47880513350051634</v>
      </c>
      <c r="R89" s="12">
        <v>118412.24</v>
      </c>
      <c r="S89" s="13">
        <f t="shared" si="63"/>
        <v>0.51375024947285308</v>
      </c>
      <c r="T89" s="12">
        <v>128428.2</v>
      </c>
      <c r="U89" s="13">
        <f t="shared" si="64"/>
        <v>0.55720607759256524</v>
      </c>
      <c r="V89" s="12">
        <v>132656.94</v>
      </c>
      <c r="W89" s="13">
        <f t="shared" si="48"/>
        <v>0.57555313554836307</v>
      </c>
      <c r="X89" s="12">
        <v>153136.65</v>
      </c>
      <c r="Y89" s="13">
        <f t="shared" si="65"/>
        <v>0.65543288449850623</v>
      </c>
      <c r="Z89" s="12">
        <v>172842.28000000003</v>
      </c>
      <c r="AA89" s="13">
        <v>0.73977401323392211</v>
      </c>
    </row>
    <row r="90" spans="1:27" ht="15.75" thickBot="1" x14ac:dyDescent="0.3">
      <c r="A90" s="11">
        <v>9601</v>
      </c>
      <c r="B90" s="11" t="s">
        <v>97</v>
      </c>
      <c r="C90" s="12">
        <v>540652</v>
      </c>
      <c r="D90" s="12">
        <v>469516</v>
      </c>
      <c r="E90" s="12">
        <v>480393</v>
      </c>
      <c r="F90" s="12">
        <v>44973.100000000006</v>
      </c>
      <c r="G90" s="13">
        <v>8.3183082648357914E-2</v>
      </c>
      <c r="H90" s="12">
        <v>89085.8</v>
      </c>
      <c r="I90" s="13">
        <v>0.16477475344583947</v>
      </c>
      <c r="J90" s="12">
        <v>136115.62</v>
      </c>
      <c r="K90" s="13">
        <v>0.25176198367896541</v>
      </c>
      <c r="L90" s="12">
        <v>181360.35000000003</v>
      </c>
      <c r="M90" s="13">
        <v>0.33544747822998905</v>
      </c>
      <c r="N90" s="12">
        <v>196916.17</v>
      </c>
      <c r="O90" s="13">
        <f t="shared" si="62"/>
        <v>0.36421981237468837</v>
      </c>
      <c r="P90" s="12">
        <v>229885.8</v>
      </c>
      <c r="Q90" s="13">
        <f t="shared" si="39"/>
        <v>0.48962293084793701</v>
      </c>
      <c r="R90" s="12">
        <v>250382.91</v>
      </c>
      <c r="S90" s="13">
        <f t="shared" si="63"/>
        <v>0.53327875940330038</v>
      </c>
      <c r="T90" s="12">
        <v>272646.83</v>
      </c>
      <c r="U90" s="13">
        <f t="shared" si="64"/>
        <v>0.58069763330749113</v>
      </c>
      <c r="V90" s="12">
        <v>300169.34999999998</v>
      </c>
      <c r="W90" s="13">
        <f t="shared" si="48"/>
        <v>0.63931655151262146</v>
      </c>
      <c r="X90" s="12">
        <v>342056.74</v>
      </c>
      <c r="Y90" s="13">
        <f t="shared" si="65"/>
        <v>0.71203522948918907</v>
      </c>
      <c r="Z90" s="12">
        <v>388376.73</v>
      </c>
      <c r="AA90" s="13">
        <v>0.80845626393390413</v>
      </c>
    </row>
    <row r="91" spans="1:27" ht="15.75" thickBot="1" x14ac:dyDescent="0.3">
      <c r="A91" s="11">
        <v>9602</v>
      </c>
      <c r="B91" s="11" t="s">
        <v>98</v>
      </c>
      <c r="C91" s="12">
        <v>70586</v>
      </c>
      <c r="D91" s="12">
        <v>150191</v>
      </c>
      <c r="E91" s="12">
        <v>148148</v>
      </c>
      <c r="F91" s="12">
        <v>2340.2099999999996</v>
      </c>
      <c r="G91" s="13">
        <v>3.3154024877454447E-2</v>
      </c>
      <c r="H91" s="12">
        <v>7181.14</v>
      </c>
      <c r="I91" s="13">
        <v>0.10173603830787975</v>
      </c>
      <c r="J91" s="12">
        <v>13424.31</v>
      </c>
      <c r="K91" s="13">
        <v>0.19018374748533703</v>
      </c>
      <c r="L91" s="12">
        <v>19819.010000000002</v>
      </c>
      <c r="M91" s="13">
        <v>0.28077819964298872</v>
      </c>
      <c r="N91" s="12">
        <v>51172.83</v>
      </c>
      <c r="O91" s="13">
        <f t="shared" si="62"/>
        <v>0.72497138242711023</v>
      </c>
      <c r="P91" s="12">
        <v>63325.93</v>
      </c>
      <c r="Q91" s="13">
        <f t="shared" si="39"/>
        <v>0.42163598351432507</v>
      </c>
      <c r="R91" s="12">
        <v>72450.509999999995</v>
      </c>
      <c r="S91" s="13">
        <f t="shared" si="63"/>
        <v>0.48238915780572733</v>
      </c>
      <c r="T91" s="12">
        <v>80983.66</v>
      </c>
      <c r="U91" s="13">
        <f t="shared" si="64"/>
        <v>0.53920447962927209</v>
      </c>
      <c r="V91" s="12">
        <v>95369.14</v>
      </c>
      <c r="W91" s="13">
        <f t="shared" si="48"/>
        <v>0.63498571818551042</v>
      </c>
      <c r="X91" s="12">
        <v>105121.88</v>
      </c>
      <c r="Y91" s="13">
        <f t="shared" si="65"/>
        <v>0.7095733995733996</v>
      </c>
      <c r="Z91" s="12">
        <v>118447.85</v>
      </c>
      <c r="AA91" s="13">
        <v>0.79952378702378701</v>
      </c>
    </row>
    <row r="92" spans="1:27" ht="15.75" thickBot="1" x14ac:dyDescent="0.3">
      <c r="A92" s="11">
        <v>9609</v>
      </c>
      <c r="B92" s="11" t="s">
        <v>99</v>
      </c>
      <c r="C92" s="12">
        <v>130051</v>
      </c>
      <c r="D92" s="12">
        <v>136226</v>
      </c>
      <c r="E92" s="12">
        <v>140824</v>
      </c>
      <c r="F92" s="12">
        <v>5022.58</v>
      </c>
      <c r="G92" s="13">
        <v>3.8620079814841869E-2</v>
      </c>
      <c r="H92" s="12">
        <v>18547.919999999998</v>
      </c>
      <c r="I92" s="13">
        <v>0.14262035662932232</v>
      </c>
      <c r="J92" s="12">
        <v>24294.3</v>
      </c>
      <c r="K92" s="13">
        <v>0.18680594535989725</v>
      </c>
      <c r="L92" s="12">
        <v>30064.329999999994</v>
      </c>
      <c r="M92" s="13">
        <v>0.23117338582556071</v>
      </c>
      <c r="N92" s="12">
        <v>35909.07</v>
      </c>
      <c r="O92" s="13">
        <f t="shared" si="62"/>
        <v>0.276115293231117</v>
      </c>
      <c r="P92" s="12">
        <v>56407.57</v>
      </c>
      <c r="Q92" s="13">
        <f t="shared" si="39"/>
        <v>0.41407345147035074</v>
      </c>
      <c r="R92" s="12">
        <v>62083.35</v>
      </c>
      <c r="S92" s="13">
        <f t="shared" si="63"/>
        <v>0.45573789144509858</v>
      </c>
      <c r="T92" s="12">
        <v>67602.37</v>
      </c>
      <c r="U92" s="13">
        <f t="shared" si="64"/>
        <v>0.49625159661151319</v>
      </c>
      <c r="V92" s="12">
        <v>95051.39</v>
      </c>
      <c r="W92" s="13">
        <f t="shared" si="48"/>
        <v>0.69774778676610927</v>
      </c>
      <c r="X92" s="12">
        <v>109226.28</v>
      </c>
      <c r="Y92" s="13">
        <f t="shared" si="65"/>
        <v>0.77562262114412317</v>
      </c>
      <c r="Z92" s="12">
        <v>120901.82000000002</v>
      </c>
      <c r="AA92" s="13">
        <v>0.85853135829120053</v>
      </c>
    </row>
    <row r="93" spans="1:27" ht="15.75" thickBot="1" x14ac:dyDescent="0.3">
      <c r="A93" s="11">
        <v>9800</v>
      </c>
      <c r="B93" s="11" t="s">
        <v>100</v>
      </c>
      <c r="C93" s="12">
        <v>129000</v>
      </c>
      <c r="D93" s="12">
        <v>123882</v>
      </c>
      <c r="E93" s="12">
        <v>123882</v>
      </c>
      <c r="F93" s="12">
        <v>5017.62</v>
      </c>
      <c r="G93" s="13">
        <v>3.8896279069767441E-2</v>
      </c>
      <c r="H93" s="12">
        <v>9812.14</v>
      </c>
      <c r="I93" s="13">
        <v>7.6063100775193793E-2</v>
      </c>
      <c r="J93" s="12">
        <v>16016.1</v>
      </c>
      <c r="K93" s="13">
        <v>0.12415581395348838</v>
      </c>
      <c r="L93" s="12">
        <v>20810.62</v>
      </c>
      <c r="M93" s="13">
        <v>0.16132263565891472</v>
      </c>
      <c r="N93" s="12">
        <v>25605.14</v>
      </c>
      <c r="O93" s="13">
        <f t="shared" si="62"/>
        <v>0.19848945736434109</v>
      </c>
      <c r="P93" s="12">
        <v>32029.279999999999</v>
      </c>
      <c r="Q93" s="13">
        <f t="shared" si="39"/>
        <v>0.25854668151951049</v>
      </c>
      <c r="R93" s="12">
        <v>36823.800000000003</v>
      </c>
      <c r="S93" s="13">
        <f t="shared" si="63"/>
        <v>0.2972489950113818</v>
      </c>
      <c r="T93" s="12">
        <v>41618.32</v>
      </c>
      <c r="U93" s="13">
        <f t="shared" si="64"/>
        <v>0.33595130850325311</v>
      </c>
      <c r="V93" s="12">
        <v>47822.28</v>
      </c>
      <c r="W93" s="13">
        <f t="shared" si="48"/>
        <v>0.38603090037293553</v>
      </c>
      <c r="X93" s="12">
        <v>55034.8</v>
      </c>
      <c r="Y93" s="13">
        <f t="shared" si="65"/>
        <v>0.44425178799179865</v>
      </c>
      <c r="Z93" s="12">
        <v>63338.41</v>
      </c>
      <c r="AA93" s="13">
        <v>0.51128016983904045</v>
      </c>
    </row>
    <row r="94" spans="1:27" ht="16.5" thickTop="1" thickBot="1" x14ac:dyDescent="0.3">
      <c r="A94" s="6">
        <v>10</v>
      </c>
      <c r="B94" s="6" t="s">
        <v>101</v>
      </c>
      <c r="C94" s="39">
        <v>1346929</v>
      </c>
      <c r="D94" s="39">
        <v>1362884</v>
      </c>
      <c r="E94" s="39">
        <v>1392321</v>
      </c>
      <c r="F94" s="39">
        <v>116779.26000000001</v>
      </c>
      <c r="G94" s="40">
        <v>8.6700382870960546E-2</v>
      </c>
      <c r="H94" s="39">
        <v>213421.83999999994</v>
      </c>
      <c r="I94" s="40">
        <v>0.1584506978467313</v>
      </c>
      <c r="J94" s="39">
        <v>322211.03000000003</v>
      </c>
      <c r="K94" s="40">
        <v>0.23921901599861614</v>
      </c>
      <c r="L94" s="39">
        <v>429453.04</v>
      </c>
      <c r="M94" s="40">
        <v>0.31883866187453086</v>
      </c>
      <c r="N94" s="39">
        <f>SUM(N95:N103)</f>
        <v>536748.77999999991</v>
      </c>
      <c r="O94" s="40">
        <f>N94/C94</f>
        <v>0.39849819849450113</v>
      </c>
      <c r="P94" s="39">
        <v>641595.25</v>
      </c>
      <c r="Q94" s="40">
        <f t="shared" si="39"/>
        <v>0.47076291892780309</v>
      </c>
      <c r="R94" s="39">
        <f>SUM(R95:R103)</f>
        <v>745165.32999999984</v>
      </c>
      <c r="S94" s="40">
        <f>R94/D94</f>
        <v>0.54675623897558401</v>
      </c>
      <c r="T94" s="39">
        <f>SUM(T95:T103)</f>
        <v>844761.44</v>
      </c>
      <c r="U94" s="40">
        <f>T94/D94</f>
        <v>0.61983370558316042</v>
      </c>
      <c r="V94" s="39">
        <v>949108.5</v>
      </c>
      <c r="W94" s="40">
        <f t="shared" si="48"/>
        <v>0.69639712550737998</v>
      </c>
      <c r="X94" s="39">
        <f>X95+X96+X97+X98+X99+X100+X101+X102+X103</f>
        <v>1052570.77</v>
      </c>
      <c r="Y94" s="40">
        <f>X94/E94</f>
        <v>0.75598283010886136</v>
      </c>
      <c r="Z94" s="39">
        <v>1165973.5199999998</v>
      </c>
      <c r="AA94" s="40">
        <v>0.83743154057146285</v>
      </c>
    </row>
    <row r="95" spans="1:27" ht="16.5" thickTop="1" thickBot="1" x14ac:dyDescent="0.3">
      <c r="A95" s="11">
        <v>10121</v>
      </c>
      <c r="B95" s="11" t="s">
        <v>102</v>
      </c>
      <c r="C95" s="12">
        <v>55961</v>
      </c>
      <c r="D95" s="12">
        <v>52003</v>
      </c>
      <c r="E95" s="12">
        <v>52003</v>
      </c>
      <c r="F95" s="12">
        <v>18468.060000000001</v>
      </c>
      <c r="G95" s="42">
        <v>0.33001661871660626</v>
      </c>
      <c r="H95" s="12">
        <v>21436.66</v>
      </c>
      <c r="I95" s="13">
        <v>0.38306427690713174</v>
      </c>
      <c r="J95" s="12">
        <v>23861.260000000002</v>
      </c>
      <c r="K95" s="13">
        <v>0.42639087936241316</v>
      </c>
      <c r="L95" s="12">
        <v>26060.71</v>
      </c>
      <c r="M95" s="13">
        <v>0.46569414413609478</v>
      </c>
      <c r="N95" s="12">
        <v>28346.21</v>
      </c>
      <c r="O95" s="13">
        <f>N95/C95</f>
        <v>0.50653508693554439</v>
      </c>
      <c r="P95" s="12">
        <v>30823.71</v>
      </c>
      <c r="Q95" s="13">
        <f t="shared" si="39"/>
        <v>0.59272945791588949</v>
      </c>
      <c r="R95" s="12">
        <v>34394.11</v>
      </c>
      <c r="S95" s="13">
        <f>R95/D95</f>
        <v>0.66138703536334442</v>
      </c>
      <c r="T95" s="12">
        <v>35543.61</v>
      </c>
      <c r="U95" s="13">
        <f>T95/D95</f>
        <v>0.68349152933484603</v>
      </c>
      <c r="V95" s="12">
        <v>37550.81</v>
      </c>
      <c r="W95" s="13">
        <f t="shared" si="48"/>
        <v>0.72208930254023806</v>
      </c>
      <c r="X95" s="12">
        <v>39440.11</v>
      </c>
      <c r="Y95" s="13">
        <f>X95/E95</f>
        <v>0.75841989885198935</v>
      </c>
      <c r="Z95" s="12">
        <v>41142.31</v>
      </c>
      <c r="AA95" s="13">
        <v>0.79115262581004941</v>
      </c>
    </row>
    <row r="96" spans="1:27" ht="15.75" thickBot="1" x14ac:dyDescent="0.3">
      <c r="A96" s="11">
        <v>10200</v>
      </c>
      <c r="B96" s="11" t="s">
        <v>103</v>
      </c>
      <c r="C96" s="12">
        <v>590890</v>
      </c>
      <c r="D96" s="12">
        <v>590890</v>
      </c>
      <c r="E96" s="12">
        <v>591104</v>
      </c>
      <c r="F96" s="12">
        <v>40704.390000000007</v>
      </c>
      <c r="G96" s="42">
        <v>6.8886577874054403E-2</v>
      </c>
      <c r="H96" s="12">
        <v>79265.339999999967</v>
      </c>
      <c r="I96" s="13">
        <v>0.13414567855269166</v>
      </c>
      <c r="J96" s="12">
        <v>122907.77000000002</v>
      </c>
      <c r="K96" s="13">
        <v>0.20800448476027691</v>
      </c>
      <c r="L96" s="12">
        <v>168358.72</v>
      </c>
      <c r="M96" s="13">
        <v>0.28492396215877747</v>
      </c>
      <c r="N96" s="12">
        <v>214568.27</v>
      </c>
      <c r="O96" s="13">
        <f t="shared" ref="O96:O103" si="66">N96/C96</f>
        <v>0.36312726565012099</v>
      </c>
      <c r="P96" s="12">
        <v>264119.57</v>
      </c>
      <c r="Q96" s="13">
        <f t="shared" si="39"/>
        <v>0.44698602108683511</v>
      </c>
      <c r="R96" s="12">
        <v>311099.62</v>
      </c>
      <c r="S96" s="13">
        <f t="shared" ref="S96:S103" si="67">R96/D96</f>
        <v>0.52649328978320842</v>
      </c>
      <c r="T96" s="12">
        <v>361303.07</v>
      </c>
      <c r="U96" s="13">
        <f t="shared" ref="U96:U103" si="68">T96/D96</f>
        <v>0.61145571933862475</v>
      </c>
      <c r="V96" s="12">
        <v>406258.29</v>
      </c>
      <c r="W96" s="13">
        <f t="shared" si="48"/>
        <v>0.68753624194012419</v>
      </c>
      <c r="X96" s="12">
        <v>456666.29</v>
      </c>
      <c r="Y96" s="13">
        <f t="shared" ref="Y96:Y103" si="69">X96/E96</f>
        <v>0.77256504777501078</v>
      </c>
      <c r="Z96" s="12">
        <v>512368.92</v>
      </c>
      <c r="AA96" s="13">
        <v>0.86679995398440879</v>
      </c>
    </row>
    <row r="97" spans="1:27" ht="15.75" thickBot="1" x14ac:dyDescent="0.3">
      <c r="A97" s="11">
        <v>10201</v>
      </c>
      <c r="B97" s="11" t="s">
        <v>104</v>
      </c>
      <c r="C97" s="12">
        <v>138006</v>
      </c>
      <c r="D97" s="12">
        <v>173020</v>
      </c>
      <c r="E97" s="12">
        <v>173020</v>
      </c>
      <c r="F97" s="12">
        <v>9378.2599999999984</v>
      </c>
      <c r="G97" s="42">
        <v>6.7955451212266121E-2</v>
      </c>
      <c r="H97" s="12">
        <v>18260.750000000004</v>
      </c>
      <c r="I97" s="13">
        <v>0.13231852238308481</v>
      </c>
      <c r="J97" s="12">
        <v>32162.97</v>
      </c>
      <c r="K97" s="13">
        <v>0.23305486717968785</v>
      </c>
      <c r="L97" s="12">
        <v>46368.22</v>
      </c>
      <c r="M97" s="13">
        <v>0.33598698607306932</v>
      </c>
      <c r="N97" s="12">
        <v>62096.65</v>
      </c>
      <c r="O97" s="13">
        <f t="shared" si="66"/>
        <v>0.44995616132631916</v>
      </c>
      <c r="P97" s="12">
        <v>74468.39</v>
      </c>
      <c r="Q97" s="13">
        <f t="shared" si="39"/>
        <v>0.43040336377297422</v>
      </c>
      <c r="R97" s="12">
        <v>90845.09</v>
      </c>
      <c r="S97" s="13">
        <f t="shared" si="67"/>
        <v>0.52505542711825226</v>
      </c>
      <c r="T97" s="12">
        <v>103461.8</v>
      </c>
      <c r="U97" s="13">
        <f t="shared" si="68"/>
        <v>0.59797595653681657</v>
      </c>
      <c r="V97" s="12">
        <v>122485.04</v>
      </c>
      <c r="W97" s="13">
        <f t="shared" si="48"/>
        <v>0.70792417061611368</v>
      </c>
      <c r="X97" s="12">
        <v>137978</v>
      </c>
      <c r="Y97" s="13">
        <f t="shared" si="69"/>
        <v>0.79746850075135822</v>
      </c>
      <c r="Z97" s="12">
        <v>152137.66999999998</v>
      </c>
      <c r="AA97" s="13">
        <v>0.87930684313952134</v>
      </c>
    </row>
    <row r="98" spans="1:27" ht="15.75" thickBot="1" x14ac:dyDescent="0.3">
      <c r="A98" s="11">
        <v>10400</v>
      </c>
      <c r="B98" s="11" t="s">
        <v>105</v>
      </c>
      <c r="C98" s="12">
        <v>172658</v>
      </c>
      <c r="D98" s="12">
        <v>172658</v>
      </c>
      <c r="E98" s="12">
        <v>188680</v>
      </c>
      <c r="F98" s="12">
        <v>14150</v>
      </c>
      <c r="G98" s="42">
        <v>8.1953920467050467E-2</v>
      </c>
      <c r="H98" s="12">
        <v>28100</v>
      </c>
      <c r="I98" s="13">
        <v>0.16274948163421329</v>
      </c>
      <c r="J98" s="12">
        <v>42757</v>
      </c>
      <c r="K98" s="13">
        <v>0.24763984292647895</v>
      </c>
      <c r="L98" s="12">
        <v>54861</v>
      </c>
      <c r="M98" s="13">
        <v>0.31774374775567887</v>
      </c>
      <c r="N98" s="12">
        <v>67165</v>
      </c>
      <c r="O98" s="13">
        <f t="shared" si="66"/>
        <v>0.38900601188476641</v>
      </c>
      <c r="P98" s="12">
        <v>79305.36</v>
      </c>
      <c r="Q98" s="13">
        <f t="shared" si="39"/>
        <v>0.45932050643468592</v>
      </c>
      <c r="R98" s="12">
        <v>91633</v>
      </c>
      <c r="S98" s="13">
        <f t="shared" si="67"/>
        <v>0.53071968863302021</v>
      </c>
      <c r="T98" s="12">
        <v>103564.28</v>
      </c>
      <c r="U98" s="13">
        <f t="shared" si="68"/>
        <v>0.59982323437083718</v>
      </c>
      <c r="V98" s="12">
        <v>114648.28</v>
      </c>
      <c r="W98" s="13">
        <f t="shared" si="48"/>
        <v>0.66401950677061006</v>
      </c>
      <c r="X98" s="12">
        <v>125732.28</v>
      </c>
      <c r="Y98" s="13">
        <f t="shared" si="69"/>
        <v>0.66637841848632606</v>
      </c>
      <c r="Z98" s="12">
        <v>135849.28</v>
      </c>
      <c r="AA98" s="13">
        <v>0.719998304006784</v>
      </c>
    </row>
    <row r="99" spans="1:27" ht="15.75" thickBot="1" x14ac:dyDescent="0.3">
      <c r="A99" s="11">
        <v>10402</v>
      </c>
      <c r="B99" s="11" t="s">
        <v>106</v>
      </c>
      <c r="C99" s="12">
        <v>105014</v>
      </c>
      <c r="D99" s="12">
        <v>77587</v>
      </c>
      <c r="E99" s="12">
        <v>77587</v>
      </c>
      <c r="F99" s="12">
        <v>7408.23</v>
      </c>
      <c r="G99" s="42">
        <v>7.0545165406517216E-2</v>
      </c>
      <c r="H99" s="12">
        <v>12636.72</v>
      </c>
      <c r="I99" s="13">
        <v>0.1203336697964081</v>
      </c>
      <c r="J99" s="12">
        <v>19215.57</v>
      </c>
      <c r="K99" s="13">
        <v>0.18298103110061514</v>
      </c>
      <c r="L99" s="12">
        <v>24309.260000000002</v>
      </c>
      <c r="M99" s="13">
        <v>0.23148589711847947</v>
      </c>
      <c r="N99" s="12">
        <v>29802.81</v>
      </c>
      <c r="O99" s="13">
        <f t="shared" si="66"/>
        <v>0.28379844592149617</v>
      </c>
      <c r="P99" s="12">
        <v>37080.589999999997</v>
      </c>
      <c r="Q99" s="13">
        <f t="shared" si="39"/>
        <v>0.47792271901220562</v>
      </c>
      <c r="R99" s="12">
        <v>43288.7</v>
      </c>
      <c r="S99" s="13">
        <f t="shared" si="67"/>
        <v>0.55793754108291338</v>
      </c>
      <c r="T99" s="12">
        <v>47175.61</v>
      </c>
      <c r="U99" s="13">
        <f t="shared" si="68"/>
        <v>0.60803498008687018</v>
      </c>
      <c r="V99" s="12">
        <v>52701.29</v>
      </c>
      <c r="W99" s="13">
        <f t="shared" si="48"/>
        <v>0.67925412762447324</v>
      </c>
      <c r="X99" s="12">
        <v>59166.47</v>
      </c>
      <c r="Y99" s="13">
        <f t="shared" si="69"/>
        <v>0.76258226249242789</v>
      </c>
      <c r="Z99" s="12">
        <v>69361.250000000015</v>
      </c>
      <c r="AA99" s="13">
        <v>0.89398030597909461</v>
      </c>
    </row>
    <row r="100" spans="1:27" ht="15.75" thickBot="1" x14ac:dyDescent="0.3">
      <c r="A100" s="11">
        <v>10600</v>
      </c>
      <c r="B100" s="11" t="s">
        <v>107</v>
      </c>
      <c r="C100" s="12">
        <v>46760</v>
      </c>
      <c r="D100" s="12">
        <v>43760</v>
      </c>
      <c r="E100" s="12">
        <v>43760</v>
      </c>
      <c r="F100" s="12">
        <v>2888.96</v>
      </c>
      <c r="G100" s="42">
        <v>6.178272027373824E-2</v>
      </c>
      <c r="H100" s="12">
        <v>6433.8600000000006</v>
      </c>
      <c r="I100" s="13">
        <v>0.13759324208725407</v>
      </c>
      <c r="J100" s="12">
        <v>9978.0500000000011</v>
      </c>
      <c r="K100" s="13">
        <v>0.21338857998289137</v>
      </c>
      <c r="L100" s="12">
        <v>13432.19</v>
      </c>
      <c r="M100" s="13">
        <v>0.28725812660393502</v>
      </c>
      <c r="N100" s="12">
        <v>16289.79</v>
      </c>
      <c r="O100" s="13">
        <f t="shared" si="66"/>
        <v>0.34837018819503851</v>
      </c>
      <c r="P100" s="12">
        <v>17898.22</v>
      </c>
      <c r="Q100" s="13">
        <f t="shared" si="39"/>
        <v>0.40900868372943328</v>
      </c>
      <c r="R100" s="12">
        <v>19645.2</v>
      </c>
      <c r="S100" s="13">
        <f t="shared" si="67"/>
        <v>0.44893053016453383</v>
      </c>
      <c r="T100" s="12">
        <v>20826.509999999998</v>
      </c>
      <c r="U100" s="13">
        <f t="shared" si="68"/>
        <v>0.4759257312614259</v>
      </c>
      <c r="V100" s="12">
        <v>26075.29</v>
      </c>
      <c r="W100" s="13">
        <f t="shared" si="48"/>
        <v>0.59587042961608783</v>
      </c>
      <c r="X100" s="12">
        <v>27869.3</v>
      </c>
      <c r="Y100" s="13">
        <f t="shared" si="69"/>
        <v>0.63686700182815359</v>
      </c>
      <c r="Z100" s="12">
        <v>30545.079999999994</v>
      </c>
      <c r="AA100" s="13">
        <v>0.6980137111517366</v>
      </c>
    </row>
    <row r="101" spans="1:27" ht="15.75" thickBot="1" x14ac:dyDescent="0.3">
      <c r="A101" s="11">
        <v>10701</v>
      </c>
      <c r="B101" s="11" t="s">
        <v>108</v>
      </c>
      <c r="C101" s="12">
        <v>184583</v>
      </c>
      <c r="D101" s="12">
        <v>197209</v>
      </c>
      <c r="E101" s="12">
        <v>205610</v>
      </c>
      <c r="F101" s="12">
        <v>19113.93</v>
      </c>
      <c r="G101" s="42">
        <v>0.10355195223828847</v>
      </c>
      <c r="H101" s="12">
        <v>37936.870000000003</v>
      </c>
      <c r="I101" s="13">
        <v>0.20552743210371488</v>
      </c>
      <c r="J101" s="12">
        <v>57370.67</v>
      </c>
      <c r="K101" s="13">
        <v>0.31081231749402705</v>
      </c>
      <c r="L101" s="12">
        <v>78143.00999999998</v>
      </c>
      <c r="M101" s="13">
        <v>0.42334889995286662</v>
      </c>
      <c r="N101" s="12">
        <v>96602.11</v>
      </c>
      <c r="O101" s="13">
        <f t="shared" si="66"/>
        <v>0.52335323404647227</v>
      </c>
      <c r="P101" s="12">
        <v>110823.1</v>
      </c>
      <c r="Q101" s="13">
        <f t="shared" si="39"/>
        <v>0.56195761856710391</v>
      </c>
      <c r="R101" s="12">
        <v>124335.34</v>
      </c>
      <c r="S101" s="13">
        <f t="shared" si="67"/>
        <v>0.63047497832249033</v>
      </c>
      <c r="T101" s="12">
        <v>138530.34</v>
      </c>
      <c r="U101" s="13">
        <f t="shared" si="68"/>
        <v>0.70245445187592859</v>
      </c>
      <c r="V101" s="12">
        <v>150832.18</v>
      </c>
      <c r="W101" s="13">
        <f t="shared" si="48"/>
        <v>0.76483416071274635</v>
      </c>
      <c r="X101" s="12">
        <v>163789.51999999999</v>
      </c>
      <c r="Y101" s="13">
        <f t="shared" si="69"/>
        <v>0.79660288896454445</v>
      </c>
      <c r="Z101" s="12">
        <v>178052.3</v>
      </c>
      <c r="AA101" s="13">
        <v>0.86597101308302116</v>
      </c>
    </row>
    <row r="102" spans="1:27" ht="15.75" thickBot="1" x14ac:dyDescent="0.3">
      <c r="A102" s="11">
        <v>10702</v>
      </c>
      <c r="B102" s="11" t="s">
        <v>109</v>
      </c>
      <c r="C102" s="12">
        <v>46307</v>
      </c>
      <c r="D102" s="12">
        <v>45070</v>
      </c>
      <c r="E102" s="12">
        <v>45070</v>
      </c>
      <c r="F102" s="12">
        <v>4567.9800000000005</v>
      </c>
      <c r="G102" s="42">
        <v>9.8645561146262994E-2</v>
      </c>
      <c r="H102" s="12">
        <v>9200.84</v>
      </c>
      <c r="I102" s="13">
        <v>0.19869220636188914</v>
      </c>
      <c r="J102" s="12">
        <v>13735.220000000001</v>
      </c>
      <c r="K102" s="13">
        <v>0.29661217526507871</v>
      </c>
      <c r="L102" s="12">
        <v>16051.85</v>
      </c>
      <c r="M102" s="13">
        <v>0.34663981687433865</v>
      </c>
      <c r="N102" s="12">
        <v>17356.71</v>
      </c>
      <c r="O102" s="13">
        <f t="shared" si="66"/>
        <v>0.3748182780141231</v>
      </c>
      <c r="P102" s="12">
        <v>19979.14</v>
      </c>
      <c r="Q102" s="13">
        <f t="shared" si="39"/>
        <v>0.44329132460616816</v>
      </c>
      <c r="R102" s="12">
        <v>20929.78</v>
      </c>
      <c r="S102" s="13">
        <f t="shared" si="67"/>
        <v>0.46438384734856886</v>
      </c>
      <c r="T102" s="12">
        <v>23496.1</v>
      </c>
      <c r="U102" s="13">
        <f t="shared" si="68"/>
        <v>0.52132460616818277</v>
      </c>
      <c r="V102" s="12">
        <v>25282.39</v>
      </c>
      <c r="W102" s="13">
        <f t="shared" si="48"/>
        <v>0.56095828710894169</v>
      </c>
      <c r="X102" s="12">
        <v>26587.88</v>
      </c>
      <c r="Y102" s="13">
        <f t="shared" si="69"/>
        <v>0.58992411803860667</v>
      </c>
      <c r="Z102" s="12">
        <v>28590.73</v>
      </c>
      <c r="AA102" s="13">
        <v>0.63436276902595956</v>
      </c>
    </row>
    <row r="103" spans="1:27" ht="15.75" thickBot="1" x14ac:dyDescent="0.3">
      <c r="A103" s="11">
        <v>10900</v>
      </c>
      <c r="B103" s="11" t="s">
        <v>110</v>
      </c>
      <c r="C103" s="12">
        <v>6750</v>
      </c>
      <c r="D103" s="12">
        <v>10687</v>
      </c>
      <c r="E103" s="12">
        <v>15487</v>
      </c>
      <c r="F103" s="12">
        <v>99.45</v>
      </c>
      <c r="G103" s="42">
        <v>1.4733333333333334E-2</v>
      </c>
      <c r="H103" s="12">
        <v>150.79999999999998</v>
      </c>
      <c r="I103" s="13">
        <v>2.2340740740740737E-2</v>
      </c>
      <c r="J103" s="12">
        <v>222.52</v>
      </c>
      <c r="K103" s="13">
        <v>3.2965925925925926E-2</v>
      </c>
      <c r="L103" s="12">
        <v>1868.0800000000002</v>
      </c>
      <c r="M103" s="13">
        <v>0.27675259259259261</v>
      </c>
      <c r="N103" s="12">
        <v>4521.2299999999996</v>
      </c>
      <c r="O103" s="13">
        <f t="shared" si="66"/>
        <v>0.66981185185185177</v>
      </c>
      <c r="P103" s="12">
        <v>7097.17</v>
      </c>
      <c r="Q103" s="13">
        <f t="shared" si="39"/>
        <v>0.66409375877234023</v>
      </c>
      <c r="R103" s="12">
        <v>8994.49</v>
      </c>
      <c r="S103" s="13">
        <f t="shared" si="67"/>
        <v>0.84162908206231868</v>
      </c>
      <c r="T103" s="12">
        <v>10860.12</v>
      </c>
      <c r="U103" s="13">
        <f t="shared" si="68"/>
        <v>1.0161991204266867</v>
      </c>
      <c r="V103" s="12">
        <v>13274.93</v>
      </c>
      <c r="W103" s="13">
        <f t="shared" si="48"/>
        <v>1.2421568260503415</v>
      </c>
      <c r="X103" s="12">
        <v>15340.92</v>
      </c>
      <c r="Y103" s="13">
        <f t="shared" si="69"/>
        <v>0.99056757280299612</v>
      </c>
      <c r="Z103" s="12">
        <v>17925.98</v>
      </c>
      <c r="AA103" s="13">
        <v>1.1574856331116421</v>
      </c>
    </row>
    <row r="104" spans="1:27" ht="16.5" thickTop="1" thickBot="1" x14ac:dyDescent="0.3">
      <c r="A104" s="6"/>
      <c r="B104" s="6" t="s">
        <v>111</v>
      </c>
      <c r="C104" s="7"/>
      <c r="D104" s="7"/>
      <c r="E104" s="7"/>
      <c r="F104" s="7"/>
      <c r="G104" s="8"/>
      <c r="H104" s="7"/>
      <c r="I104" s="8"/>
      <c r="J104" s="7"/>
      <c r="K104" s="8"/>
      <c r="L104" s="7"/>
      <c r="M104" s="8"/>
      <c r="N104" s="7"/>
      <c r="O104" s="8"/>
      <c r="P104" s="7"/>
      <c r="Q104" s="8"/>
      <c r="R104" s="7"/>
      <c r="S104" s="8"/>
      <c r="T104" s="7"/>
      <c r="U104" s="8"/>
      <c r="V104" s="7"/>
      <c r="W104" s="8"/>
      <c r="X104" s="7"/>
      <c r="Y104" s="8"/>
      <c r="Z104" s="7"/>
      <c r="AA104" s="8"/>
    </row>
    <row r="105" spans="1:27" ht="16.5" thickTop="1" thickBot="1" x14ac:dyDescent="0.3">
      <c r="A105" s="6"/>
      <c r="B105" s="6" t="s">
        <v>112</v>
      </c>
      <c r="C105" s="7"/>
      <c r="D105" s="7"/>
      <c r="E105" s="7"/>
      <c r="F105" s="7"/>
      <c r="G105" s="8"/>
      <c r="H105" s="7"/>
      <c r="I105" s="8"/>
      <c r="J105" s="7"/>
      <c r="K105" s="8"/>
      <c r="L105" s="7"/>
      <c r="M105" s="8"/>
      <c r="N105" s="7"/>
      <c r="O105" s="8"/>
      <c r="P105" s="7"/>
      <c r="Q105" s="8"/>
      <c r="R105" s="7"/>
      <c r="S105" s="8"/>
      <c r="T105" s="7"/>
      <c r="U105" s="8"/>
      <c r="V105" s="7"/>
      <c r="W105" s="8"/>
      <c r="X105" s="7"/>
      <c r="Y105" s="8"/>
      <c r="Z105" s="7"/>
      <c r="AA105" s="8"/>
    </row>
    <row r="106" spans="1:27" ht="16.5" thickTop="1" thickBot="1" x14ac:dyDescent="0.3">
      <c r="A106" s="11">
        <v>2580</v>
      </c>
      <c r="B106" s="11" t="s">
        <v>113</v>
      </c>
      <c r="C106" s="12">
        <v>3090122.36</v>
      </c>
      <c r="D106" s="12">
        <v>3090122.36</v>
      </c>
      <c r="E106" s="12">
        <v>3090122</v>
      </c>
      <c r="F106" s="12">
        <v>3090122.36</v>
      </c>
      <c r="G106" s="13"/>
      <c r="H106" s="12">
        <v>3090122.36</v>
      </c>
      <c r="I106" s="13"/>
      <c r="J106" s="41">
        <v>3090122.36</v>
      </c>
      <c r="K106" s="13"/>
      <c r="L106" s="41">
        <v>3090122.36</v>
      </c>
      <c r="M106" s="13"/>
      <c r="N106" s="41">
        <f>L106</f>
        <v>3090122.36</v>
      </c>
      <c r="O106" s="13"/>
      <c r="P106" s="41">
        <v>3090122.36</v>
      </c>
      <c r="Q106" s="13"/>
      <c r="R106" s="41">
        <v>3090122.36</v>
      </c>
      <c r="S106" s="13"/>
      <c r="T106" s="41">
        <f>R106</f>
        <v>3090122.36</v>
      </c>
      <c r="U106" s="13"/>
      <c r="V106" s="12">
        <v>3090122.36</v>
      </c>
      <c r="W106" s="13"/>
      <c r="X106" s="12">
        <v>3090122.36</v>
      </c>
      <c r="Y106" s="13"/>
      <c r="Z106" s="12">
        <v>3090122.36</v>
      </c>
      <c r="AA106" s="13"/>
    </row>
    <row r="107" spans="1:27" ht="15.75" thickBot="1" x14ac:dyDescent="0.3">
      <c r="A107" s="11">
        <v>1000</v>
      </c>
      <c r="B107" s="11" t="s">
        <v>114</v>
      </c>
      <c r="C107" s="12">
        <v>799390</v>
      </c>
      <c r="D107" s="12">
        <v>799390</v>
      </c>
      <c r="E107" s="12">
        <v>799390</v>
      </c>
      <c r="F107" s="12">
        <v>799390.27</v>
      </c>
      <c r="G107" s="13"/>
      <c r="H107" s="12">
        <v>799390.27</v>
      </c>
      <c r="I107" s="13"/>
      <c r="J107" s="12">
        <v>799390.27</v>
      </c>
      <c r="K107" s="13"/>
      <c r="L107" s="12">
        <v>799390.27</v>
      </c>
      <c r="M107" s="13"/>
      <c r="N107" s="12">
        <f>L107</f>
        <v>799390.27</v>
      </c>
      <c r="O107" s="13"/>
      <c r="P107" s="12">
        <v>799390.27</v>
      </c>
      <c r="Q107" s="13"/>
      <c r="R107" s="12">
        <v>799390.27</v>
      </c>
      <c r="S107" s="13"/>
      <c r="T107" s="12">
        <f>R107</f>
        <v>799390.27</v>
      </c>
      <c r="U107" s="13"/>
      <c r="V107" s="12">
        <v>799390</v>
      </c>
      <c r="W107" s="13"/>
      <c r="X107" s="12">
        <v>799390</v>
      </c>
      <c r="Y107" s="13"/>
      <c r="Z107" s="12">
        <v>799390.27</v>
      </c>
      <c r="AA107" s="13"/>
    </row>
    <row r="108" spans="1:27" ht="16.5" thickTop="1" thickBot="1" x14ac:dyDescent="0.3">
      <c r="A108" s="6"/>
      <c r="B108" s="6" t="s">
        <v>115</v>
      </c>
      <c r="C108" s="7"/>
      <c r="D108" s="7"/>
      <c r="E108" s="7"/>
      <c r="F108" s="7"/>
      <c r="G108" s="8"/>
      <c r="H108" s="7"/>
      <c r="I108" s="8"/>
      <c r="J108" s="7"/>
      <c r="K108" s="8"/>
      <c r="L108" s="7"/>
      <c r="M108" s="8"/>
      <c r="N108" s="7"/>
      <c r="O108" s="8"/>
      <c r="P108" s="7"/>
      <c r="Q108" s="8"/>
      <c r="R108" s="7"/>
      <c r="S108" s="8"/>
      <c r="T108" s="7"/>
      <c r="U108" s="8"/>
      <c r="V108" s="7"/>
      <c r="W108" s="8"/>
      <c r="X108" s="7"/>
      <c r="Y108" s="8"/>
      <c r="Z108" s="7"/>
      <c r="AA108" s="8"/>
    </row>
    <row r="109" spans="1:27" ht="16.5" thickTop="1" thickBot="1" x14ac:dyDescent="0.3">
      <c r="A109" s="11">
        <v>2581</v>
      </c>
      <c r="B109" s="11" t="s">
        <v>113</v>
      </c>
      <c r="C109" s="12">
        <v>3461829.36</v>
      </c>
      <c r="D109" s="12">
        <v>3461829.36</v>
      </c>
      <c r="E109" s="12">
        <v>3207335</v>
      </c>
      <c r="F109" s="12">
        <v>3058695.92</v>
      </c>
      <c r="G109" s="12"/>
      <c r="H109" s="12">
        <v>3026425.3</v>
      </c>
      <c r="I109" s="12"/>
      <c r="J109" s="12">
        <v>2994385.9</v>
      </c>
      <c r="K109" s="12"/>
      <c r="L109" s="12">
        <v>2962529.15</v>
      </c>
      <c r="M109" s="13"/>
      <c r="N109" s="12">
        <f>L109+N37+N38</f>
        <v>2803059.03</v>
      </c>
      <c r="O109" s="13"/>
      <c r="P109" s="12">
        <v>3402220.84</v>
      </c>
      <c r="Q109" s="13"/>
      <c r="R109" s="12">
        <v>3366892.34</v>
      </c>
      <c r="S109" s="13"/>
      <c r="T109" s="12">
        <v>3335011.72</v>
      </c>
      <c r="U109" s="13"/>
      <c r="V109" s="12">
        <v>3422845.63</v>
      </c>
      <c r="W109" s="13"/>
      <c r="X109" s="12">
        <v>3422845.63</v>
      </c>
      <c r="Y109" s="13"/>
      <c r="Z109" s="12">
        <v>3238945.1799999997</v>
      </c>
      <c r="AA109" s="13"/>
    </row>
    <row r="110" spans="1:27" ht="15.75" thickBot="1" x14ac:dyDescent="0.3">
      <c r="A110" s="11">
        <v>1001</v>
      </c>
      <c r="B110" s="11" t="s">
        <v>114</v>
      </c>
      <c r="C110" s="12">
        <v>198670</v>
      </c>
      <c r="D110" s="12">
        <v>198670</v>
      </c>
      <c r="E110" s="12">
        <v>595780</v>
      </c>
      <c r="F110" s="12">
        <v>1651998.79</v>
      </c>
      <c r="G110" s="13"/>
      <c r="H110" s="12">
        <v>1536876.9</v>
      </c>
      <c r="I110" s="13"/>
      <c r="J110" s="12">
        <v>1721480.71</v>
      </c>
      <c r="K110" s="13"/>
      <c r="L110" s="12">
        <v>2072766.04</v>
      </c>
      <c r="M110" s="13"/>
      <c r="N110" s="12">
        <v>2111154.9900000002</v>
      </c>
      <c r="O110" s="13"/>
      <c r="P110" s="12">
        <v>2670884.71</v>
      </c>
      <c r="Q110" s="13"/>
      <c r="R110" s="12">
        <v>2654160.2799999998</v>
      </c>
      <c r="S110" s="13"/>
      <c r="T110" s="12">
        <v>2484672.08</v>
      </c>
      <c r="U110" s="13"/>
      <c r="V110" s="12">
        <v>2489089.7799999998</v>
      </c>
      <c r="W110" s="13"/>
      <c r="X110" s="12">
        <v>2140876.08</v>
      </c>
      <c r="Y110" s="13"/>
      <c r="Z110" s="12">
        <v>1793733.72</v>
      </c>
      <c r="AA110" s="13"/>
    </row>
    <row r="111" spans="1:27" ht="15.75" thickBot="1" x14ac:dyDescent="0.3">
      <c r="A111" s="1"/>
      <c r="B111" s="45" t="s">
        <v>116</v>
      </c>
      <c r="C111" s="28">
        <v>0.27820805928449499</v>
      </c>
      <c r="D111" s="28">
        <v>0.27820805928449499</v>
      </c>
      <c r="E111" s="28">
        <v>0.2195</v>
      </c>
      <c r="F111" s="28">
        <v>0.82073414868976902</v>
      </c>
      <c r="G111" s="28"/>
      <c r="H111" s="28">
        <v>0.57862955807275895</v>
      </c>
      <c r="I111" s="28"/>
      <c r="J111" s="28">
        <v>0.35038677350568853</v>
      </c>
      <c r="K111" s="46"/>
      <c r="L111" s="28">
        <v>0.18418047173923693</v>
      </c>
      <c r="M111" s="44"/>
      <c r="N111" s="28">
        <v>0.1386</v>
      </c>
      <c r="O111" s="44"/>
      <c r="P111" s="28">
        <v>0.105</v>
      </c>
      <c r="Q111" s="44"/>
      <c r="R111" s="28">
        <v>9.1399999999999995E-2</v>
      </c>
      <c r="S111" s="44"/>
      <c r="T111" s="28">
        <v>9.8900000000000002E-2</v>
      </c>
      <c r="U111" s="44"/>
      <c r="V111" s="28">
        <v>9.9299999999999999E-2</v>
      </c>
      <c r="W111" s="44"/>
      <c r="X111" s="28">
        <v>0.10730000000000001</v>
      </c>
      <c r="Y111" s="44"/>
      <c r="Z111" s="28">
        <v>0.1269320463006034</v>
      </c>
      <c r="AA111" s="4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Eesti Telekom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Zahkna</dc:creator>
  <cp:lastModifiedBy>Piret Zahkna</cp:lastModifiedBy>
  <dcterms:created xsi:type="dcterms:W3CDTF">2018-05-17T10:37:47Z</dcterms:created>
  <dcterms:modified xsi:type="dcterms:W3CDTF">2018-12-12T18:34:13Z</dcterms:modified>
</cp:coreProperties>
</file>